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50" yWindow="15" windowWidth="13365" windowHeight="12345"/>
  </bookViews>
  <sheets>
    <sheet name="Energibalas till Fyra framtider" sheetId="3" r:id="rId1"/>
  </sheets>
  <calcPr calcId="145621"/>
</workbook>
</file>

<file path=xl/calcChain.xml><?xml version="1.0" encoding="utf-8"?>
<calcChain xmlns="http://schemas.openxmlformats.org/spreadsheetml/2006/main">
  <c r="C85" i="3" l="1"/>
  <c r="H85" i="3" l="1"/>
  <c r="H83" i="3"/>
  <c r="K84" i="3" l="1"/>
  <c r="J85" i="3"/>
  <c r="I85" i="3"/>
  <c r="D85" i="3"/>
  <c r="E85" i="3"/>
  <c r="F85" i="3"/>
  <c r="G85" i="3"/>
  <c r="L83" i="3"/>
  <c r="K85" i="3"/>
  <c r="K83" i="3"/>
  <c r="J83" i="3"/>
  <c r="I83" i="3"/>
  <c r="G83" i="3"/>
  <c r="F83" i="3"/>
  <c r="E83" i="3"/>
  <c r="D83" i="3"/>
  <c r="C83" i="3"/>
  <c r="K82" i="3"/>
  <c r="K81" i="3"/>
  <c r="K80" i="3"/>
  <c r="K79" i="3"/>
  <c r="K78" i="3"/>
  <c r="K77" i="3"/>
  <c r="K76" i="3"/>
  <c r="K59" i="3"/>
  <c r="M58" i="3"/>
  <c r="L58" i="3"/>
  <c r="K58" i="3"/>
  <c r="J58" i="3"/>
  <c r="I58" i="3"/>
  <c r="H58" i="3"/>
  <c r="G58" i="3"/>
  <c r="F58" i="3"/>
  <c r="E58" i="3"/>
  <c r="D58" i="3"/>
  <c r="C58" i="3"/>
  <c r="K57" i="3"/>
  <c r="K56" i="3"/>
  <c r="K55" i="3"/>
  <c r="K54" i="3"/>
  <c r="K53" i="3"/>
  <c r="K52" i="3"/>
  <c r="K51" i="3"/>
  <c r="K50" i="3"/>
  <c r="K49" i="3"/>
  <c r="K48" i="3"/>
  <c r="C19" i="3" l="1"/>
  <c r="J19" i="3"/>
  <c r="K17" i="3" l="1"/>
  <c r="K71" i="3"/>
  <c r="K70" i="3"/>
  <c r="K69" i="3"/>
  <c r="J69" i="3"/>
  <c r="H69" i="3"/>
  <c r="F69" i="3"/>
  <c r="D69" i="3"/>
  <c r="K68" i="3"/>
  <c r="K67" i="3"/>
  <c r="K66" i="3"/>
  <c r="K65" i="3"/>
  <c r="M64" i="3"/>
  <c r="M69" i="3" s="1"/>
  <c r="L64" i="3"/>
  <c r="L69" i="3" s="1"/>
  <c r="K64" i="3"/>
  <c r="I69" i="3"/>
  <c r="G69" i="3"/>
  <c r="E69" i="3"/>
  <c r="C69" i="3"/>
  <c r="K63" i="3"/>
  <c r="K62" i="3"/>
  <c r="K43" i="3"/>
  <c r="K42" i="3"/>
  <c r="M41" i="3"/>
  <c r="L41" i="3"/>
  <c r="K41" i="3"/>
  <c r="J41" i="3"/>
  <c r="I41" i="3"/>
  <c r="H41" i="3"/>
  <c r="G41" i="3"/>
  <c r="F41" i="3"/>
  <c r="E41" i="3"/>
  <c r="D41" i="3"/>
  <c r="C41" i="3"/>
  <c r="M40" i="3"/>
  <c r="L40" i="3"/>
  <c r="K40" i="3"/>
  <c r="J40" i="3"/>
  <c r="I40" i="3"/>
  <c r="H40" i="3"/>
  <c r="G40" i="3"/>
  <c r="F40" i="3"/>
  <c r="E40" i="3"/>
  <c r="D40" i="3"/>
  <c r="C40" i="3"/>
  <c r="M39" i="3"/>
  <c r="L39" i="3"/>
  <c r="K39" i="3"/>
  <c r="J39" i="3"/>
  <c r="I39" i="3"/>
  <c r="H39" i="3"/>
  <c r="G39" i="3"/>
  <c r="F39" i="3"/>
  <c r="E39" i="3"/>
  <c r="D39" i="3"/>
  <c r="C39" i="3"/>
  <c r="M38" i="3"/>
  <c r="L38" i="3"/>
  <c r="K38" i="3"/>
  <c r="J38" i="3"/>
  <c r="I38" i="3"/>
  <c r="H38" i="3"/>
  <c r="G38" i="3"/>
  <c r="F38" i="3"/>
  <c r="E38" i="3"/>
  <c r="D38" i="3"/>
  <c r="C38" i="3"/>
  <c r="K35" i="3"/>
  <c r="K34" i="3"/>
  <c r="K33" i="3"/>
  <c r="K32" i="3"/>
  <c r="K31" i="3"/>
  <c r="M26" i="3"/>
  <c r="M33" i="3" s="1"/>
  <c r="L26" i="3"/>
  <c r="L33" i="3" s="1"/>
  <c r="K26" i="3"/>
  <c r="J26" i="3"/>
  <c r="J33" i="3" s="1"/>
  <c r="I26" i="3"/>
  <c r="I33" i="3" s="1"/>
  <c r="H26" i="3"/>
  <c r="H33" i="3" s="1"/>
  <c r="G26" i="3"/>
  <c r="G33" i="3" s="1"/>
  <c r="F26" i="3"/>
  <c r="F33" i="3" s="1"/>
  <c r="E26" i="3"/>
  <c r="E33" i="3" s="1"/>
  <c r="D26" i="3"/>
  <c r="D33" i="3" s="1"/>
  <c r="C26" i="3"/>
  <c r="C33" i="3" s="1"/>
  <c r="K25" i="3"/>
  <c r="K24" i="3"/>
  <c r="K23" i="3"/>
  <c r="K22" i="3"/>
  <c r="M19" i="3"/>
  <c r="M32" i="3" s="1"/>
  <c r="L19" i="3"/>
  <c r="L32" i="3" s="1"/>
  <c r="K19" i="3"/>
  <c r="J32" i="3"/>
  <c r="I19" i="3"/>
  <c r="I32" i="3" s="1"/>
  <c r="H19" i="3"/>
  <c r="H32" i="3" s="1"/>
  <c r="G19" i="3"/>
  <c r="G32" i="3" s="1"/>
  <c r="F19" i="3"/>
  <c r="F32" i="3" s="1"/>
  <c r="E19" i="3"/>
  <c r="E32" i="3" s="1"/>
  <c r="D19" i="3"/>
  <c r="D32" i="3" s="1"/>
  <c r="C32" i="3"/>
  <c r="K18" i="3"/>
  <c r="K16" i="3"/>
  <c r="K15" i="3"/>
  <c r="K14" i="3"/>
  <c r="K11" i="3"/>
  <c r="M10" i="3"/>
  <c r="M31" i="3" s="1"/>
  <c r="L10" i="3"/>
  <c r="L31" i="3" s="1"/>
  <c r="K10" i="3"/>
  <c r="J10" i="3"/>
  <c r="J31" i="3" s="1"/>
  <c r="I10" i="3"/>
  <c r="I31" i="3" s="1"/>
  <c r="H10" i="3"/>
  <c r="H31" i="3" s="1"/>
  <c r="G10" i="3"/>
  <c r="G31" i="3" s="1"/>
  <c r="F10" i="3"/>
  <c r="F31" i="3" s="1"/>
  <c r="E10" i="3"/>
  <c r="E31" i="3" s="1"/>
  <c r="D10" i="3"/>
  <c r="D31" i="3" s="1"/>
  <c r="C10" i="3"/>
  <c r="C31" i="3" s="1"/>
  <c r="K9" i="3"/>
  <c r="K8" i="3"/>
  <c r="K7" i="3"/>
  <c r="M71" i="3" l="1"/>
  <c r="L71" i="3"/>
  <c r="D71" i="3"/>
  <c r="C71" i="3"/>
  <c r="G71" i="3"/>
  <c r="E71" i="3"/>
  <c r="J34" i="3"/>
  <c r="I71" i="3"/>
  <c r="F71" i="3"/>
  <c r="H71" i="3"/>
  <c r="J71" i="3"/>
  <c r="F42" i="3"/>
  <c r="J42" i="3"/>
  <c r="E34" i="3"/>
  <c r="C42" i="3"/>
  <c r="G42" i="3"/>
  <c r="M34" i="3"/>
  <c r="L42" i="3"/>
  <c r="M42" i="3"/>
  <c r="I34" i="3"/>
  <c r="C34" i="3"/>
  <c r="G34" i="3"/>
  <c r="D42" i="3"/>
  <c r="H42" i="3"/>
  <c r="H34" i="3"/>
  <c r="E42" i="3"/>
  <c r="I42" i="3"/>
  <c r="D34" i="3"/>
  <c r="F34" i="3"/>
  <c r="L34" i="3"/>
</calcChain>
</file>

<file path=xl/sharedStrings.xml><?xml version="1.0" encoding="utf-8"?>
<sst xmlns="http://schemas.openxmlformats.org/spreadsheetml/2006/main" count="78" uniqueCount="46">
  <si>
    <t>Kärnkraft</t>
  </si>
  <si>
    <t>Vattenkraft</t>
  </si>
  <si>
    <t>Vindkraft</t>
  </si>
  <si>
    <t>Kraftvärme</t>
  </si>
  <si>
    <t>Vågkraft</t>
  </si>
  <si>
    <t>Forte</t>
  </si>
  <si>
    <t>Legato</t>
  </si>
  <si>
    <t>Vivace</t>
  </si>
  <si>
    <t>Fossilt</t>
  </si>
  <si>
    <t>Fjärrvärme</t>
  </si>
  <si>
    <t>Biobränslen</t>
  </si>
  <si>
    <t>Espressivo</t>
  </si>
  <si>
    <t>Solkraft</t>
  </si>
  <si>
    <t>Industri</t>
  </si>
  <si>
    <t>Bostäder och service</t>
  </si>
  <si>
    <t>El</t>
  </si>
  <si>
    <t>Idag</t>
  </si>
  <si>
    <t>Referens</t>
  </si>
  <si>
    <t>Transporter</t>
  </si>
  <si>
    <t>Summa</t>
  </si>
  <si>
    <t>Utrikes</t>
  </si>
  <si>
    <t>Fossil råvara</t>
  </si>
  <si>
    <t>Användning per sektor</t>
  </si>
  <si>
    <t>Utrikes transport</t>
  </si>
  <si>
    <t>Användning per bränsle</t>
  </si>
  <si>
    <t>Elsystem</t>
  </si>
  <si>
    <t>Småskalig bio</t>
  </si>
  <si>
    <t>Förluster</t>
  </si>
  <si>
    <t>Export</t>
  </si>
  <si>
    <t>Torv</t>
  </si>
  <si>
    <t>Avfall</t>
  </si>
  <si>
    <t>Spillvärme</t>
  </si>
  <si>
    <t>Oljor</t>
  </si>
  <si>
    <t>Kol</t>
  </si>
  <si>
    <t>Naturgas</t>
  </si>
  <si>
    <t>Koks</t>
  </si>
  <si>
    <t>Värmepumpar</t>
  </si>
  <si>
    <t>Solvärme</t>
  </si>
  <si>
    <t>Import/export</t>
  </si>
  <si>
    <t>Bioenergi</t>
  </si>
  <si>
    <t>Tillgänglig effekt*</t>
  </si>
  <si>
    <t>Användning (TWh)</t>
  </si>
  <si>
    <t>Total användning (TWh)</t>
  </si>
  <si>
    <t>Tillförsel (TWh)</t>
  </si>
  <si>
    <t>Installerad effekt (MW)</t>
  </si>
  <si>
    <t>* Utöver den tillgänglig effekt som beskrivs här tillkommer i vissa scenarier även effekt från reservkraftverk och lager. Notera även att elanvändning och effektbehov kommer att förändras i flera av scenarierna.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</si>
</sst>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theme="1" tint="0.499984740745262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15" borderId="0" xfId="0" applyFill="1"/>
    <xf numFmtId="0" fontId="1" fillId="15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0" fontId="6" fillId="19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0" fillId="15" borderId="0" xfId="0" applyFill="1" applyBorder="1"/>
    <xf numFmtId="0" fontId="7" fillId="15" borderId="0" xfId="0" applyFont="1" applyFill="1" applyBorder="1" applyAlignment="1">
      <alignment vertical="center"/>
    </xf>
    <xf numFmtId="0" fontId="7" fillId="15" borderId="0" xfId="0" applyFont="1" applyFill="1" applyBorder="1" applyAlignment="1">
      <alignment vertical="center" textRotation="90"/>
    </xf>
    <xf numFmtId="0" fontId="2" fillId="4" borderId="1" xfId="0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right" vertical="center" wrapText="1"/>
    </xf>
    <xf numFmtId="1" fontId="0" fillId="9" borderId="1" xfId="0" applyNumberFormat="1" applyFill="1" applyBorder="1" applyAlignment="1">
      <alignment horizontal="right" vertical="center" wrapText="1"/>
    </xf>
    <xf numFmtId="1" fontId="0" fillId="11" borderId="1" xfId="0" applyNumberFormat="1" applyFill="1" applyBorder="1" applyAlignment="1">
      <alignment horizontal="right" vertical="center" wrapText="1"/>
    </xf>
    <xf numFmtId="1" fontId="0" fillId="5" borderId="1" xfId="0" applyNumberFormat="1" applyFill="1" applyBorder="1" applyAlignment="1">
      <alignment horizontal="right" vertical="center" wrapText="1"/>
    </xf>
    <xf numFmtId="1" fontId="0" fillId="14" borderId="1" xfId="0" applyNumberFormat="1" applyFill="1" applyBorder="1"/>
    <xf numFmtId="0" fontId="1" fillId="7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right" vertical="center" wrapText="1"/>
    </xf>
    <xf numFmtId="1" fontId="1" fillId="8" borderId="1" xfId="0" applyNumberFormat="1" applyFont="1" applyFill="1" applyBorder="1" applyAlignment="1">
      <alignment horizontal="right" vertical="center" wrapText="1"/>
    </xf>
    <xf numFmtId="1" fontId="1" fillId="10" borderId="1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1" fontId="1" fillId="4" borderId="1" xfId="0" applyNumberFormat="1" applyFont="1" applyFill="1" applyBorder="1"/>
    <xf numFmtId="0" fontId="1" fillId="15" borderId="0" xfId="0" applyFont="1" applyFill="1"/>
    <xf numFmtId="0" fontId="1" fillId="0" borderId="0" xfId="0" applyFont="1"/>
    <xf numFmtId="0" fontId="8" fillId="13" borderId="1" xfId="0" applyFont="1" applyFill="1" applyBorder="1" applyAlignment="1">
      <alignment horizontal="center" vertical="center"/>
    </xf>
    <xf numFmtId="1" fontId="8" fillId="13" borderId="1" xfId="0" applyNumberFormat="1" applyFont="1" applyFill="1" applyBorder="1" applyAlignment="1">
      <alignment horizontal="right" vertical="center" wrapText="1"/>
    </xf>
    <xf numFmtId="1" fontId="8" fillId="13" borderId="1" xfId="0" applyNumberFormat="1" applyFont="1" applyFill="1" applyBorder="1"/>
    <xf numFmtId="0" fontId="10" fillId="15" borderId="0" xfId="0" applyFont="1" applyFill="1"/>
    <xf numFmtId="1" fontId="7" fillId="15" borderId="0" xfId="0" applyNumberFormat="1" applyFont="1" applyFill="1" applyBorder="1" applyAlignment="1">
      <alignment vertical="center"/>
    </xf>
    <xf numFmtId="0" fontId="0" fillId="0" borderId="0" xfId="0" applyFill="1"/>
    <xf numFmtId="0" fontId="9" fillId="15" borderId="0" xfId="0" applyFont="1" applyFill="1" applyBorder="1" applyAlignment="1">
      <alignment vertical="center"/>
    </xf>
    <xf numFmtId="1" fontId="0" fillId="15" borderId="0" xfId="0" applyNumberFormat="1" applyFill="1" applyBorder="1"/>
    <xf numFmtId="1" fontId="1" fillId="15" borderId="0" xfId="0" applyNumberFormat="1" applyFont="1" applyFill="1" applyBorder="1"/>
    <xf numFmtId="1" fontId="8" fillId="15" borderId="0" xfId="0" applyNumberFormat="1" applyFont="1" applyFill="1" applyBorder="1"/>
    <xf numFmtId="0" fontId="8" fillId="13" borderId="1" xfId="0" applyFont="1" applyFill="1" applyBorder="1" applyAlignment="1">
      <alignment horizontal="right" vertical="center"/>
    </xf>
    <xf numFmtId="0" fontId="1" fillId="15" borderId="0" xfId="0" applyFont="1" applyFill="1" applyBorder="1"/>
    <xf numFmtId="0" fontId="2" fillId="15" borderId="0" xfId="0" applyFont="1" applyFill="1" applyBorder="1" applyAlignment="1">
      <alignment horizontal="center" vertical="center"/>
    </xf>
    <xf numFmtId="1" fontId="0" fillId="15" borderId="0" xfId="0" applyNumberFormat="1" applyFill="1" applyBorder="1" applyAlignment="1">
      <alignment horizontal="right" vertical="center" wrapText="1"/>
    </xf>
    <xf numFmtId="1" fontId="1" fillId="15" borderId="0" xfId="0" applyNumberFormat="1" applyFont="1" applyFill="1" applyBorder="1" applyAlignment="1">
      <alignment horizontal="right" vertical="center" wrapText="1"/>
    </xf>
    <xf numFmtId="0" fontId="11" fillId="15" borderId="0" xfId="0" applyFont="1" applyFill="1" applyAlignment="1">
      <alignment horizontal="left"/>
    </xf>
    <xf numFmtId="1" fontId="12" fillId="13" borderId="1" xfId="0" applyNumberFormat="1" applyFont="1" applyFill="1" applyBorder="1" applyAlignment="1">
      <alignment horizontal="right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left"/>
    </xf>
    <xf numFmtId="0" fontId="9" fillId="14" borderId="1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left"/>
    </xf>
    <xf numFmtId="0" fontId="7" fillId="15" borderId="0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9"/>
  <sheetViews>
    <sheetView tabSelected="1" topLeftCell="B1" workbookViewId="0">
      <pane ySplit="2" topLeftCell="A3" activePane="bottomLeft" state="frozen"/>
      <selection pane="bottomLeft" activeCell="B1" sqref="B1"/>
    </sheetView>
  </sheetViews>
  <sheetFormatPr defaultRowHeight="15" x14ac:dyDescent="0.25"/>
  <cols>
    <col min="1" max="1" width="4.7109375" style="1" customWidth="1"/>
    <col min="2" max="2" width="19.42578125" bestFit="1" customWidth="1"/>
    <col min="11" max="11" width="19.42578125" bestFit="1" customWidth="1"/>
    <col min="12" max="12" width="13" customWidth="1"/>
    <col min="13" max="13" width="14.140625" customWidth="1"/>
    <col min="14" max="14" width="4.7109375" style="1" customWidth="1"/>
    <col min="15" max="28" width="9.140625" style="1"/>
  </cols>
  <sheetData>
    <row r="1" spans="1:28" ht="23.25" x14ac:dyDescent="0.35">
      <c r="B1" s="2"/>
      <c r="C1" s="50" t="s">
        <v>5</v>
      </c>
      <c r="D1" s="50"/>
      <c r="E1" s="51" t="s">
        <v>6</v>
      </c>
      <c r="F1" s="51"/>
      <c r="G1" s="52" t="s">
        <v>11</v>
      </c>
      <c r="H1" s="52"/>
      <c r="I1" s="53" t="s">
        <v>7</v>
      </c>
      <c r="J1" s="53"/>
      <c r="K1" s="2"/>
      <c r="L1" s="3" t="s">
        <v>16</v>
      </c>
      <c r="M1" s="3" t="s">
        <v>17</v>
      </c>
    </row>
    <row r="2" spans="1:28" ht="18.75" x14ac:dyDescent="0.3">
      <c r="B2" s="2"/>
      <c r="C2" s="4">
        <v>2035</v>
      </c>
      <c r="D2" s="4">
        <v>2050</v>
      </c>
      <c r="E2" s="5">
        <v>2035</v>
      </c>
      <c r="F2" s="5">
        <v>2050</v>
      </c>
      <c r="G2" s="6">
        <v>2035</v>
      </c>
      <c r="H2" s="6">
        <v>2050</v>
      </c>
      <c r="I2" s="7">
        <v>2035</v>
      </c>
      <c r="J2" s="7">
        <v>2050</v>
      </c>
      <c r="K2" s="2"/>
      <c r="L2" s="8">
        <v>2014</v>
      </c>
      <c r="M2" s="8">
        <v>2035</v>
      </c>
    </row>
    <row r="3" spans="1:28" ht="18.75" x14ac:dyDescent="0.25">
      <c r="A3" s="9"/>
      <c r="B3" s="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8" ht="18.75" x14ac:dyDescent="0.3">
      <c r="A4" s="9"/>
      <c r="B4" s="44" t="s">
        <v>41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28" ht="18.75" x14ac:dyDescent="0.25">
      <c r="A5" s="9"/>
      <c r="B5" s="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8" ht="18.75" x14ac:dyDescent="0.25">
      <c r="A6" s="11"/>
      <c r="B6" s="45" t="s">
        <v>18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28" x14ac:dyDescent="0.25">
      <c r="A7" s="11"/>
      <c r="B7" s="12" t="s">
        <v>8</v>
      </c>
      <c r="C7" s="13">
        <v>64.77</v>
      </c>
      <c r="D7" s="13">
        <v>40</v>
      </c>
      <c r="E7" s="14">
        <v>0</v>
      </c>
      <c r="F7" s="14">
        <v>0</v>
      </c>
      <c r="G7" s="15">
        <v>52.534999999999997</v>
      </c>
      <c r="H7" s="15">
        <v>35</v>
      </c>
      <c r="I7" s="16">
        <v>23.160000000000004</v>
      </c>
      <c r="J7" s="16">
        <v>0</v>
      </c>
      <c r="K7" s="12" t="str">
        <f>B7</f>
        <v>Fossilt</v>
      </c>
      <c r="L7" s="17">
        <v>82.4</v>
      </c>
      <c r="M7" s="17">
        <v>59.5</v>
      </c>
    </row>
    <row r="8" spans="1:28" x14ac:dyDescent="0.25">
      <c r="A8" s="11"/>
      <c r="B8" s="12" t="s">
        <v>15</v>
      </c>
      <c r="C8" s="13">
        <v>4.42</v>
      </c>
      <c r="D8" s="13">
        <v>8</v>
      </c>
      <c r="E8" s="14">
        <v>7.2</v>
      </c>
      <c r="F8" s="14">
        <v>9</v>
      </c>
      <c r="G8" s="15">
        <v>5</v>
      </c>
      <c r="H8" s="15">
        <v>8</v>
      </c>
      <c r="I8" s="16">
        <v>8</v>
      </c>
      <c r="J8" s="16">
        <v>13</v>
      </c>
      <c r="K8" s="12" t="str">
        <f t="shared" ref="K8:K19" si="0">B8</f>
        <v>El</v>
      </c>
      <c r="L8" s="17">
        <v>3</v>
      </c>
      <c r="M8" s="17">
        <v>3.4</v>
      </c>
    </row>
    <row r="9" spans="1:28" x14ac:dyDescent="0.25">
      <c r="A9" s="11"/>
      <c r="B9" s="12" t="s">
        <v>39</v>
      </c>
      <c r="C9" s="13">
        <v>16.28</v>
      </c>
      <c r="D9" s="13">
        <v>20</v>
      </c>
      <c r="E9" s="14">
        <v>27</v>
      </c>
      <c r="F9" s="14">
        <v>15</v>
      </c>
      <c r="G9" s="15">
        <v>16.28</v>
      </c>
      <c r="H9" s="15">
        <v>20</v>
      </c>
      <c r="I9" s="16">
        <v>31</v>
      </c>
      <c r="J9" s="16">
        <v>35</v>
      </c>
      <c r="K9" s="12" t="str">
        <f t="shared" si="0"/>
        <v>Bioenergi</v>
      </c>
      <c r="L9" s="17">
        <v>6</v>
      </c>
      <c r="M9" s="17">
        <v>14.8</v>
      </c>
    </row>
    <row r="10" spans="1:28" s="25" customFormat="1" x14ac:dyDescent="0.25">
      <c r="A10" s="11"/>
      <c r="B10" s="18" t="s">
        <v>19</v>
      </c>
      <c r="C10" s="19">
        <f t="shared" ref="C10:J10" si="1">SUM(C7:C9)</f>
        <v>85.47</v>
      </c>
      <c r="D10" s="19">
        <f t="shared" si="1"/>
        <v>68</v>
      </c>
      <c r="E10" s="20">
        <f t="shared" si="1"/>
        <v>34.200000000000003</v>
      </c>
      <c r="F10" s="20">
        <f t="shared" si="1"/>
        <v>24</v>
      </c>
      <c r="G10" s="21">
        <f t="shared" si="1"/>
        <v>73.814999999999998</v>
      </c>
      <c r="H10" s="21">
        <f t="shared" si="1"/>
        <v>63</v>
      </c>
      <c r="I10" s="22">
        <f t="shared" si="1"/>
        <v>62.160000000000004</v>
      </c>
      <c r="J10" s="22">
        <f t="shared" si="1"/>
        <v>48</v>
      </c>
      <c r="K10" s="18" t="str">
        <f t="shared" si="0"/>
        <v>Summa</v>
      </c>
      <c r="L10" s="23">
        <f>SUM(L7:L9)</f>
        <v>91.4</v>
      </c>
      <c r="M10" s="23">
        <f>SUM(M7:M9)</f>
        <v>77.7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s="25" customFormat="1" x14ac:dyDescent="0.25">
      <c r="A11" s="11"/>
      <c r="B11" s="26" t="s">
        <v>20</v>
      </c>
      <c r="C11" s="27">
        <v>33.989999999999995</v>
      </c>
      <c r="D11" s="27">
        <v>40</v>
      </c>
      <c r="E11" s="27">
        <v>18.54</v>
      </c>
      <c r="F11" s="27">
        <v>15</v>
      </c>
      <c r="G11" s="27">
        <v>30.9</v>
      </c>
      <c r="H11" s="27">
        <v>28</v>
      </c>
      <c r="I11" s="27">
        <v>27.81</v>
      </c>
      <c r="J11" s="27">
        <v>30</v>
      </c>
      <c r="K11" s="26" t="str">
        <f t="shared" si="0"/>
        <v>Utrikes</v>
      </c>
      <c r="L11" s="28">
        <v>28.7</v>
      </c>
      <c r="M11" s="28">
        <v>30.9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ht="18.75" x14ac:dyDescent="0.25">
      <c r="A12" s="11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28" ht="18.75" x14ac:dyDescent="0.25">
      <c r="A13" s="11"/>
      <c r="B13" s="45" t="s">
        <v>13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28" x14ac:dyDescent="0.25">
      <c r="A14" s="11"/>
      <c r="B14" s="12" t="s">
        <v>21</v>
      </c>
      <c r="C14" s="13">
        <v>33</v>
      </c>
      <c r="D14" s="13">
        <v>33</v>
      </c>
      <c r="E14" s="14">
        <v>0</v>
      </c>
      <c r="F14" s="14">
        <v>0</v>
      </c>
      <c r="G14" s="15">
        <v>30</v>
      </c>
      <c r="H14" s="15">
        <v>30</v>
      </c>
      <c r="I14" s="16">
        <v>15</v>
      </c>
      <c r="J14" s="16">
        <v>0</v>
      </c>
      <c r="K14" s="12" t="str">
        <f t="shared" si="0"/>
        <v>Fossil råvara</v>
      </c>
      <c r="L14" s="17">
        <v>31</v>
      </c>
      <c r="M14" s="17">
        <v>30</v>
      </c>
    </row>
    <row r="15" spans="1:28" x14ac:dyDescent="0.25">
      <c r="A15" s="11"/>
      <c r="B15" s="12" t="s">
        <v>8</v>
      </c>
      <c r="C15" s="13">
        <v>30.535178244653309</v>
      </c>
      <c r="D15" s="13">
        <v>32</v>
      </c>
      <c r="E15" s="14">
        <v>1.5552757879087578</v>
      </c>
      <c r="F15" s="14">
        <v>0</v>
      </c>
      <c r="G15" s="15">
        <v>28.625146974472937</v>
      </c>
      <c r="H15" s="15">
        <v>21.7</v>
      </c>
      <c r="I15" s="16">
        <v>15</v>
      </c>
      <c r="J15" s="16">
        <v>0.3</v>
      </c>
      <c r="K15" s="12" t="str">
        <f t="shared" si="0"/>
        <v>Fossilt</v>
      </c>
      <c r="L15" s="17">
        <v>32</v>
      </c>
      <c r="M15" s="17">
        <v>28.5</v>
      </c>
    </row>
    <row r="16" spans="1:28" x14ac:dyDescent="0.25">
      <c r="A16" s="11"/>
      <c r="B16" s="12" t="s">
        <v>15</v>
      </c>
      <c r="C16" s="13">
        <v>57.576933274158606</v>
      </c>
      <c r="D16" s="13">
        <v>63</v>
      </c>
      <c r="E16" s="14">
        <v>42.7</v>
      </c>
      <c r="F16" s="14">
        <v>44.2</v>
      </c>
      <c r="G16" s="15">
        <v>52.183341852868011</v>
      </c>
      <c r="H16" s="15">
        <v>52.2</v>
      </c>
      <c r="I16" s="16">
        <v>57</v>
      </c>
      <c r="J16" s="16">
        <v>76</v>
      </c>
      <c r="K16" s="12" t="str">
        <f t="shared" si="0"/>
        <v>El</v>
      </c>
      <c r="L16" s="17">
        <v>53</v>
      </c>
      <c r="M16" s="17">
        <v>52.7</v>
      </c>
    </row>
    <row r="17" spans="1:28" x14ac:dyDescent="0.25">
      <c r="A17" s="11"/>
      <c r="B17" s="12" t="s">
        <v>39</v>
      </c>
      <c r="C17" s="13">
        <v>70.092569716781043</v>
      </c>
      <c r="D17" s="13">
        <v>72</v>
      </c>
      <c r="E17" s="14">
        <v>69.8</v>
      </c>
      <c r="F17" s="14">
        <v>72.2</v>
      </c>
      <c r="G17" s="15">
        <v>59.9</v>
      </c>
      <c r="H17" s="15">
        <v>59.6</v>
      </c>
      <c r="I17" s="16">
        <v>73.5</v>
      </c>
      <c r="J17" s="16">
        <v>74</v>
      </c>
      <c r="K17" s="12" t="str">
        <f t="shared" si="0"/>
        <v>Bioenergi</v>
      </c>
      <c r="L17" s="17">
        <v>54</v>
      </c>
      <c r="M17" s="17">
        <v>59.6</v>
      </c>
    </row>
    <row r="18" spans="1:28" x14ac:dyDescent="0.25">
      <c r="A18" s="11"/>
      <c r="B18" s="12" t="s">
        <v>9</v>
      </c>
      <c r="C18" s="13">
        <v>3.7610173666070015</v>
      </c>
      <c r="D18" s="13">
        <v>4</v>
      </c>
      <c r="E18" s="14">
        <v>3.048664132429852</v>
      </c>
      <c r="F18" s="14">
        <v>3.1</v>
      </c>
      <c r="G18" s="15">
        <v>3.7610173666070015</v>
      </c>
      <c r="H18" s="15">
        <v>3.4</v>
      </c>
      <c r="I18" s="16">
        <v>3.6539817341349003</v>
      </c>
      <c r="J18" s="16">
        <v>3.7</v>
      </c>
      <c r="K18" s="12" t="str">
        <f t="shared" si="0"/>
        <v>Fjärrvärme</v>
      </c>
      <c r="L18" s="17">
        <v>4</v>
      </c>
      <c r="M18" s="17">
        <v>3.8</v>
      </c>
    </row>
    <row r="19" spans="1:28" s="25" customFormat="1" x14ac:dyDescent="0.25">
      <c r="A19" s="11"/>
      <c r="B19" s="18" t="s">
        <v>19</v>
      </c>
      <c r="C19" s="19">
        <f>SUM(C15:C18)</f>
        <v>161.96569860219995</v>
      </c>
      <c r="D19" s="19">
        <f>SUM(D15:D18)</f>
        <v>171</v>
      </c>
      <c r="E19" s="20">
        <f t="shared" ref="E19:I19" si="2">SUM(E15:E18)</f>
        <v>117.1039399203386</v>
      </c>
      <c r="F19" s="20">
        <f t="shared" si="2"/>
        <v>119.5</v>
      </c>
      <c r="G19" s="21">
        <f t="shared" si="2"/>
        <v>144.46950619394795</v>
      </c>
      <c r="H19" s="21">
        <f t="shared" si="2"/>
        <v>136.9</v>
      </c>
      <c r="I19" s="22">
        <f t="shared" si="2"/>
        <v>149.1539817341349</v>
      </c>
      <c r="J19" s="22">
        <f>SUM(J15:J18)</f>
        <v>154</v>
      </c>
      <c r="K19" s="18" t="str">
        <f t="shared" si="0"/>
        <v>Summa</v>
      </c>
      <c r="L19" s="23">
        <f t="shared" ref="L19:M19" si="3">SUM(L15:L18)</f>
        <v>143</v>
      </c>
      <c r="M19" s="23">
        <f t="shared" si="3"/>
        <v>144.60000000000002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8.75" x14ac:dyDescent="0.25">
      <c r="A20" s="1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28" ht="18.75" x14ac:dyDescent="0.25">
      <c r="A21" s="11"/>
      <c r="B21" s="45" t="s">
        <v>14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28" x14ac:dyDescent="0.25">
      <c r="A22" s="11"/>
      <c r="B22" s="12" t="s">
        <v>8</v>
      </c>
      <c r="C22" s="13">
        <v>11</v>
      </c>
      <c r="D22" s="13">
        <v>0</v>
      </c>
      <c r="E22" s="14">
        <v>0</v>
      </c>
      <c r="F22" s="14">
        <v>0</v>
      </c>
      <c r="G22" s="15">
        <v>11</v>
      </c>
      <c r="H22" s="15">
        <v>0</v>
      </c>
      <c r="I22" s="16">
        <v>0</v>
      </c>
      <c r="J22" s="16">
        <v>0</v>
      </c>
      <c r="K22" s="12" t="str">
        <f t="shared" ref="K22:K26" si="4">B22</f>
        <v>Fossilt</v>
      </c>
      <c r="L22" s="17">
        <v>15</v>
      </c>
      <c r="M22" s="17">
        <v>11.5</v>
      </c>
    </row>
    <row r="23" spans="1:28" x14ac:dyDescent="0.25">
      <c r="A23" s="11"/>
      <c r="B23" s="12" t="s">
        <v>15</v>
      </c>
      <c r="C23" s="13">
        <v>71.300000000000011</v>
      </c>
      <c r="D23" s="13">
        <v>72.099999999999994</v>
      </c>
      <c r="E23" s="14">
        <v>66.2</v>
      </c>
      <c r="F23" s="14">
        <v>62.500000000000007</v>
      </c>
      <c r="G23" s="15">
        <v>69.25</v>
      </c>
      <c r="H23" s="15">
        <v>68.199999999999989</v>
      </c>
      <c r="I23" s="16">
        <v>75</v>
      </c>
      <c r="J23" s="16">
        <v>73.599999999999994</v>
      </c>
      <c r="K23" s="12" t="str">
        <f t="shared" si="4"/>
        <v>El</v>
      </c>
      <c r="L23" s="17">
        <v>67.2</v>
      </c>
      <c r="M23" s="17">
        <v>71</v>
      </c>
    </row>
    <row r="24" spans="1:28" x14ac:dyDescent="0.25">
      <c r="A24" s="11"/>
      <c r="B24" s="12" t="s">
        <v>39</v>
      </c>
      <c r="C24" s="13">
        <v>14</v>
      </c>
      <c r="D24" s="13">
        <v>20</v>
      </c>
      <c r="E24" s="14">
        <v>22</v>
      </c>
      <c r="F24" s="14">
        <v>20</v>
      </c>
      <c r="G24" s="15">
        <v>14</v>
      </c>
      <c r="H24" s="15">
        <v>20</v>
      </c>
      <c r="I24" s="16">
        <v>22</v>
      </c>
      <c r="J24" s="16">
        <v>20</v>
      </c>
      <c r="K24" s="12" t="str">
        <f t="shared" si="4"/>
        <v>Bioenergi</v>
      </c>
      <c r="L24" s="17">
        <v>12</v>
      </c>
      <c r="M24" s="17">
        <v>17.5</v>
      </c>
    </row>
    <row r="25" spans="1:28" x14ac:dyDescent="0.25">
      <c r="A25" s="11"/>
      <c r="B25" s="12" t="s">
        <v>9</v>
      </c>
      <c r="C25" s="13">
        <v>47</v>
      </c>
      <c r="D25" s="13">
        <v>44</v>
      </c>
      <c r="E25" s="14">
        <v>26</v>
      </c>
      <c r="F25" s="14">
        <v>17</v>
      </c>
      <c r="G25" s="15">
        <v>37</v>
      </c>
      <c r="H25" s="15">
        <v>35</v>
      </c>
      <c r="I25" s="16">
        <v>37.4</v>
      </c>
      <c r="J25" s="16">
        <v>30</v>
      </c>
      <c r="K25" s="12" t="str">
        <f t="shared" si="4"/>
        <v>Fjärrvärme</v>
      </c>
      <c r="L25" s="17">
        <v>46.8</v>
      </c>
      <c r="M25" s="17">
        <v>43.3</v>
      </c>
    </row>
    <row r="26" spans="1:28" s="25" customFormat="1" x14ac:dyDescent="0.25">
      <c r="A26" s="11"/>
      <c r="B26" s="18" t="s">
        <v>19</v>
      </c>
      <c r="C26" s="19">
        <f>SUM(C22:C25)</f>
        <v>143.30000000000001</v>
      </c>
      <c r="D26" s="19">
        <f>SUM(D22:D25)</f>
        <v>136.1</v>
      </c>
      <c r="E26" s="20">
        <f t="shared" ref="E26:J26" si="5">SUM(E22:E25)</f>
        <v>114.2</v>
      </c>
      <c r="F26" s="20">
        <f t="shared" si="5"/>
        <v>99.5</v>
      </c>
      <c r="G26" s="21">
        <f t="shared" si="5"/>
        <v>131.25</v>
      </c>
      <c r="H26" s="21">
        <f t="shared" si="5"/>
        <v>123.19999999999999</v>
      </c>
      <c r="I26" s="22">
        <f t="shared" si="5"/>
        <v>134.4</v>
      </c>
      <c r="J26" s="22">
        <f t="shared" si="5"/>
        <v>123.6</v>
      </c>
      <c r="K26" s="18" t="str">
        <f t="shared" si="4"/>
        <v>Summa</v>
      </c>
      <c r="L26" s="23">
        <f>SUM(L22:L25)</f>
        <v>141</v>
      </c>
      <c r="M26" s="23">
        <f t="shared" ref="M26" si="6">SUM(M22:M25)</f>
        <v>143.30000000000001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18.75" x14ac:dyDescent="0.25">
      <c r="A27" s="9"/>
      <c r="B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28" ht="18.75" x14ac:dyDescent="0.3">
      <c r="A28" s="9"/>
      <c r="B28" s="44" t="s">
        <v>42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28" ht="18.75" x14ac:dyDescent="0.25">
      <c r="A29" s="9"/>
      <c r="B29" s="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28" ht="18.75" x14ac:dyDescent="0.25">
      <c r="A30" s="11"/>
      <c r="B30" s="49" t="s">
        <v>22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28" x14ac:dyDescent="0.25">
      <c r="A31" s="11"/>
      <c r="B31" s="12" t="s">
        <v>18</v>
      </c>
      <c r="C31" s="13">
        <f>C10</f>
        <v>85.47</v>
      </c>
      <c r="D31" s="13">
        <f>D10</f>
        <v>68</v>
      </c>
      <c r="E31" s="14">
        <f t="shared" ref="E31:J31" si="7">E10</f>
        <v>34.200000000000003</v>
      </c>
      <c r="F31" s="14">
        <f t="shared" si="7"/>
        <v>24</v>
      </c>
      <c r="G31" s="15">
        <f t="shared" si="7"/>
        <v>73.814999999999998</v>
      </c>
      <c r="H31" s="15">
        <f t="shared" si="7"/>
        <v>63</v>
      </c>
      <c r="I31" s="16">
        <f t="shared" si="7"/>
        <v>62.160000000000004</v>
      </c>
      <c r="J31" s="16">
        <f t="shared" si="7"/>
        <v>48</v>
      </c>
      <c r="K31" s="12" t="str">
        <f>B31</f>
        <v>Transporter</v>
      </c>
      <c r="L31" s="17">
        <f t="shared" ref="L31:M31" si="8">L10</f>
        <v>91.4</v>
      </c>
      <c r="M31" s="17">
        <f t="shared" si="8"/>
        <v>77.7</v>
      </c>
    </row>
    <row r="32" spans="1:28" x14ac:dyDescent="0.25">
      <c r="A32" s="11"/>
      <c r="B32" s="12" t="s">
        <v>13</v>
      </c>
      <c r="C32" s="13">
        <f>C19</f>
        <v>161.96569860219995</v>
      </c>
      <c r="D32" s="13">
        <f>D19</f>
        <v>171</v>
      </c>
      <c r="E32" s="14">
        <f t="shared" ref="E32:J32" si="9">E19</f>
        <v>117.1039399203386</v>
      </c>
      <c r="F32" s="14">
        <f t="shared" si="9"/>
        <v>119.5</v>
      </c>
      <c r="G32" s="15">
        <f t="shared" si="9"/>
        <v>144.46950619394795</v>
      </c>
      <c r="H32" s="15">
        <f t="shared" si="9"/>
        <v>136.9</v>
      </c>
      <c r="I32" s="16">
        <f t="shared" si="9"/>
        <v>149.1539817341349</v>
      </c>
      <c r="J32" s="16">
        <f t="shared" si="9"/>
        <v>154</v>
      </c>
      <c r="K32" s="12" t="str">
        <f t="shared" ref="K32:K35" si="10">B32</f>
        <v>Industri</v>
      </c>
      <c r="L32" s="17">
        <f t="shared" ref="L32:M32" si="11">L19</f>
        <v>143</v>
      </c>
      <c r="M32" s="17">
        <f t="shared" si="11"/>
        <v>144.60000000000002</v>
      </c>
    </row>
    <row r="33" spans="1:28" x14ac:dyDescent="0.25">
      <c r="A33" s="11"/>
      <c r="B33" s="12" t="s">
        <v>14</v>
      </c>
      <c r="C33" s="13">
        <f>C26</f>
        <v>143.30000000000001</v>
      </c>
      <c r="D33" s="13">
        <f>D26</f>
        <v>136.1</v>
      </c>
      <c r="E33" s="14">
        <f t="shared" ref="E33:J33" si="12">E26</f>
        <v>114.2</v>
      </c>
      <c r="F33" s="14">
        <f t="shared" si="12"/>
        <v>99.5</v>
      </c>
      <c r="G33" s="15">
        <f t="shared" si="12"/>
        <v>131.25</v>
      </c>
      <c r="H33" s="15">
        <f t="shared" si="12"/>
        <v>123.19999999999999</v>
      </c>
      <c r="I33" s="16">
        <f t="shared" si="12"/>
        <v>134.4</v>
      </c>
      <c r="J33" s="16">
        <f t="shared" si="12"/>
        <v>123.6</v>
      </c>
      <c r="K33" s="12" t="str">
        <f t="shared" si="10"/>
        <v>Bostäder och service</v>
      </c>
      <c r="L33" s="17">
        <f t="shared" ref="L33:M33" si="13">L26</f>
        <v>141</v>
      </c>
      <c r="M33" s="17">
        <f t="shared" si="13"/>
        <v>143.30000000000001</v>
      </c>
    </row>
    <row r="34" spans="1:28" s="25" customFormat="1" x14ac:dyDescent="0.25">
      <c r="A34" s="11"/>
      <c r="B34" s="18" t="s">
        <v>19</v>
      </c>
      <c r="C34" s="19">
        <f t="shared" ref="C34:J34" si="14">SUM(C31:C33)</f>
        <v>390.73569860219993</v>
      </c>
      <c r="D34" s="19">
        <f t="shared" si="14"/>
        <v>375.1</v>
      </c>
      <c r="E34" s="20">
        <f t="shared" si="14"/>
        <v>265.50393992033861</v>
      </c>
      <c r="F34" s="20">
        <f t="shared" si="14"/>
        <v>243</v>
      </c>
      <c r="G34" s="21">
        <f t="shared" si="14"/>
        <v>349.53450619394795</v>
      </c>
      <c r="H34" s="21">
        <f t="shared" si="14"/>
        <v>323.10000000000002</v>
      </c>
      <c r="I34" s="22">
        <f t="shared" si="14"/>
        <v>345.7139817341349</v>
      </c>
      <c r="J34" s="22">
        <f t="shared" si="14"/>
        <v>325.60000000000002</v>
      </c>
      <c r="K34" s="18" t="str">
        <f t="shared" si="10"/>
        <v>Summa</v>
      </c>
      <c r="L34" s="23">
        <f>SUM(L31:L33)</f>
        <v>375.4</v>
      </c>
      <c r="M34" s="23">
        <f>SUM(M31:M33)</f>
        <v>365.6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s="25" customFormat="1" x14ac:dyDescent="0.25">
      <c r="A35" s="11"/>
      <c r="B35" s="26" t="s">
        <v>23</v>
      </c>
      <c r="C35" s="27">
        <v>33.989999999999995</v>
      </c>
      <c r="D35" s="27">
        <v>40</v>
      </c>
      <c r="E35" s="27">
        <v>18.54</v>
      </c>
      <c r="F35" s="27">
        <v>15</v>
      </c>
      <c r="G35" s="27">
        <v>30.9</v>
      </c>
      <c r="H35" s="27">
        <v>28</v>
      </c>
      <c r="I35" s="27">
        <v>27.81</v>
      </c>
      <c r="J35" s="27">
        <v>30</v>
      </c>
      <c r="K35" s="26" t="str">
        <f t="shared" si="10"/>
        <v>Utrikes transport</v>
      </c>
      <c r="L35" s="28">
        <v>28.7</v>
      </c>
      <c r="M35" s="28">
        <v>30.9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18.75" x14ac:dyDescent="0.25">
      <c r="A36" s="9"/>
      <c r="B36" s="1"/>
      <c r="C36" s="3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28" ht="18.75" x14ac:dyDescent="0.25">
      <c r="A37" s="11"/>
      <c r="B37" s="49" t="s">
        <v>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28" x14ac:dyDescent="0.25">
      <c r="A38" s="11"/>
      <c r="B38" s="12" t="s">
        <v>8</v>
      </c>
      <c r="C38" s="13">
        <f t="shared" ref="C38:D40" si="15">C7+C15+C22</f>
        <v>106.30517824465331</v>
      </c>
      <c r="D38" s="13">
        <f t="shared" si="15"/>
        <v>72</v>
      </c>
      <c r="E38" s="14">
        <f t="shared" ref="E38:J40" si="16">E7+E15+E22</f>
        <v>1.5552757879087578</v>
      </c>
      <c r="F38" s="14">
        <f t="shared" si="16"/>
        <v>0</v>
      </c>
      <c r="G38" s="15">
        <f t="shared" si="16"/>
        <v>92.160146974472937</v>
      </c>
      <c r="H38" s="15">
        <f t="shared" si="16"/>
        <v>56.7</v>
      </c>
      <c r="I38" s="16">
        <f t="shared" si="16"/>
        <v>38.160000000000004</v>
      </c>
      <c r="J38" s="16">
        <f t="shared" si="16"/>
        <v>0.3</v>
      </c>
      <c r="K38" s="12" t="str">
        <f t="shared" ref="K38:K43" si="17">B38</f>
        <v>Fossilt</v>
      </c>
      <c r="L38" s="17">
        <f t="shared" ref="L38:M40" si="18">L7+L15+L22</f>
        <v>129.4</v>
      </c>
      <c r="M38" s="17">
        <f t="shared" si="18"/>
        <v>99.5</v>
      </c>
    </row>
    <row r="39" spans="1:28" x14ac:dyDescent="0.25">
      <c r="A39" s="11"/>
      <c r="B39" s="12" t="s">
        <v>15</v>
      </c>
      <c r="C39" s="13">
        <f t="shared" si="15"/>
        <v>133.29693327415862</v>
      </c>
      <c r="D39" s="13">
        <f t="shared" si="15"/>
        <v>143.1</v>
      </c>
      <c r="E39" s="14">
        <f t="shared" si="16"/>
        <v>116.10000000000001</v>
      </c>
      <c r="F39" s="14">
        <f t="shared" si="16"/>
        <v>115.70000000000002</v>
      </c>
      <c r="G39" s="15">
        <f t="shared" si="16"/>
        <v>126.43334185286801</v>
      </c>
      <c r="H39" s="15">
        <f t="shared" si="16"/>
        <v>128.39999999999998</v>
      </c>
      <c r="I39" s="16">
        <f t="shared" si="16"/>
        <v>140</v>
      </c>
      <c r="J39" s="16">
        <f t="shared" si="16"/>
        <v>162.6</v>
      </c>
      <c r="K39" s="12" t="str">
        <f t="shared" si="17"/>
        <v>El</v>
      </c>
      <c r="L39" s="17">
        <f t="shared" si="18"/>
        <v>123.2</v>
      </c>
      <c r="M39" s="17">
        <f t="shared" si="18"/>
        <v>127.1</v>
      </c>
    </row>
    <row r="40" spans="1:28" x14ac:dyDescent="0.25">
      <c r="A40" s="11"/>
      <c r="B40" s="12" t="s">
        <v>39</v>
      </c>
      <c r="C40" s="13">
        <f t="shared" si="15"/>
        <v>100.37256971678104</v>
      </c>
      <c r="D40" s="13">
        <f t="shared" si="15"/>
        <v>112</v>
      </c>
      <c r="E40" s="14">
        <f t="shared" si="16"/>
        <v>118.8</v>
      </c>
      <c r="F40" s="14">
        <f t="shared" si="16"/>
        <v>107.2</v>
      </c>
      <c r="G40" s="15">
        <f t="shared" si="16"/>
        <v>90.18</v>
      </c>
      <c r="H40" s="15">
        <f t="shared" si="16"/>
        <v>99.6</v>
      </c>
      <c r="I40" s="16">
        <f t="shared" si="16"/>
        <v>126.5</v>
      </c>
      <c r="J40" s="16">
        <f t="shared" si="16"/>
        <v>129</v>
      </c>
      <c r="K40" s="12" t="str">
        <f t="shared" si="17"/>
        <v>Bioenergi</v>
      </c>
      <c r="L40" s="17">
        <f t="shared" si="18"/>
        <v>72</v>
      </c>
      <c r="M40" s="17">
        <f t="shared" si="18"/>
        <v>91.9</v>
      </c>
    </row>
    <row r="41" spans="1:28" x14ac:dyDescent="0.25">
      <c r="A41" s="11"/>
      <c r="B41" s="12" t="s">
        <v>9</v>
      </c>
      <c r="C41" s="13">
        <f>C18+C25</f>
        <v>50.761017366607</v>
      </c>
      <c r="D41" s="13">
        <f>D18+D25</f>
        <v>48</v>
      </c>
      <c r="E41" s="14">
        <f t="shared" ref="E41:J41" si="19">E18+E25</f>
        <v>29.048664132429852</v>
      </c>
      <c r="F41" s="14">
        <f t="shared" si="19"/>
        <v>20.100000000000001</v>
      </c>
      <c r="G41" s="15">
        <f t="shared" si="19"/>
        <v>40.761017366607</v>
      </c>
      <c r="H41" s="15">
        <f t="shared" si="19"/>
        <v>38.4</v>
      </c>
      <c r="I41" s="16">
        <f t="shared" si="19"/>
        <v>41.053981734134901</v>
      </c>
      <c r="J41" s="16">
        <f t="shared" si="19"/>
        <v>33.700000000000003</v>
      </c>
      <c r="K41" s="12" t="str">
        <f t="shared" si="17"/>
        <v>Fjärrvärme</v>
      </c>
      <c r="L41" s="17">
        <f>L18+L25</f>
        <v>50.8</v>
      </c>
      <c r="M41" s="17">
        <f t="shared" ref="M41" si="20">M18+M25</f>
        <v>47.099999999999994</v>
      </c>
    </row>
    <row r="42" spans="1:28" s="25" customFormat="1" x14ac:dyDescent="0.25">
      <c r="A42" s="11"/>
      <c r="B42" s="18" t="s">
        <v>19</v>
      </c>
      <c r="C42" s="19">
        <f>SUM(C38:C41)</f>
        <v>390.73569860219993</v>
      </c>
      <c r="D42" s="19">
        <f t="shared" ref="D42:J42" si="21">SUM(D38:D41)</f>
        <v>375.1</v>
      </c>
      <c r="E42" s="20">
        <f t="shared" si="21"/>
        <v>265.50393992033861</v>
      </c>
      <c r="F42" s="20">
        <f t="shared" si="21"/>
        <v>243.00000000000003</v>
      </c>
      <c r="G42" s="21">
        <f t="shared" si="21"/>
        <v>349.53450619394795</v>
      </c>
      <c r="H42" s="21">
        <f t="shared" si="21"/>
        <v>323.09999999999991</v>
      </c>
      <c r="I42" s="22">
        <f t="shared" si="21"/>
        <v>345.71398173413485</v>
      </c>
      <c r="J42" s="22">
        <f t="shared" si="21"/>
        <v>325.59999999999997</v>
      </c>
      <c r="K42" s="18" t="str">
        <f t="shared" si="17"/>
        <v>Summa</v>
      </c>
      <c r="L42" s="23">
        <f t="shared" ref="L42:M42" si="22">SUM(L38:L41)</f>
        <v>375.40000000000003</v>
      </c>
      <c r="M42" s="23">
        <f t="shared" si="22"/>
        <v>365.6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s="25" customFormat="1" x14ac:dyDescent="0.25">
      <c r="A43" s="11"/>
      <c r="B43" s="26" t="s">
        <v>23</v>
      </c>
      <c r="C43" s="27">
        <v>33.989999999999995</v>
      </c>
      <c r="D43" s="27">
        <v>40</v>
      </c>
      <c r="E43" s="27">
        <v>18.54</v>
      </c>
      <c r="F43" s="27">
        <v>15</v>
      </c>
      <c r="G43" s="27">
        <v>30.9</v>
      </c>
      <c r="H43" s="27">
        <v>28</v>
      </c>
      <c r="I43" s="27">
        <v>27.81</v>
      </c>
      <c r="J43" s="27">
        <v>30</v>
      </c>
      <c r="K43" s="26" t="str">
        <f t="shared" si="17"/>
        <v>Utrikes transport</v>
      </c>
      <c r="L43" s="28">
        <v>28.7</v>
      </c>
      <c r="M43" s="28">
        <v>30.9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ht="18.75" x14ac:dyDescent="0.25">
      <c r="A44" s="9"/>
      <c r="B44" s="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28" ht="18.75" x14ac:dyDescent="0.3">
      <c r="A45" s="9"/>
      <c r="B45" s="44" t="s">
        <v>43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28" ht="18.75" x14ac:dyDescent="0.25">
      <c r="A46" s="9"/>
      <c r="B46" s="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28" ht="18.75" x14ac:dyDescent="0.25">
      <c r="A47" s="11"/>
      <c r="B47" s="45" t="s">
        <v>9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28" x14ac:dyDescent="0.25">
      <c r="A48" s="11"/>
      <c r="B48" s="12" t="s">
        <v>10</v>
      </c>
      <c r="C48" s="13">
        <v>23</v>
      </c>
      <c r="D48" s="13">
        <v>22</v>
      </c>
      <c r="E48" s="14">
        <v>14.5</v>
      </c>
      <c r="F48" s="14">
        <v>8.6</v>
      </c>
      <c r="G48" s="15">
        <v>18.600000000000001</v>
      </c>
      <c r="H48" s="15">
        <v>17.5</v>
      </c>
      <c r="I48" s="16">
        <v>16.5</v>
      </c>
      <c r="J48" s="16">
        <v>14.9</v>
      </c>
      <c r="K48" s="12" t="str">
        <f>B48</f>
        <v>Biobränslen</v>
      </c>
      <c r="L48" s="17">
        <v>28.3</v>
      </c>
      <c r="M48" s="17">
        <v>19.299999999999997</v>
      </c>
    </row>
    <row r="49" spans="1:28" x14ac:dyDescent="0.25">
      <c r="A49" s="11"/>
      <c r="B49" s="12" t="s">
        <v>29</v>
      </c>
      <c r="C49" s="13">
        <v>1.7</v>
      </c>
      <c r="D49" s="13">
        <v>1.6</v>
      </c>
      <c r="E49" s="14">
        <v>0</v>
      </c>
      <c r="F49" s="14">
        <v>0</v>
      </c>
      <c r="G49" s="15">
        <v>1</v>
      </c>
      <c r="H49" s="15">
        <v>0.9</v>
      </c>
      <c r="I49" s="16">
        <v>0.5</v>
      </c>
      <c r="J49" s="16">
        <v>0</v>
      </c>
      <c r="K49" s="12" t="str">
        <f t="shared" ref="K49:K59" si="23">B49</f>
        <v>Torv</v>
      </c>
      <c r="L49" s="17">
        <v>1.7</v>
      </c>
      <c r="M49" s="17">
        <v>4.7</v>
      </c>
    </row>
    <row r="50" spans="1:28" x14ac:dyDescent="0.25">
      <c r="A50" s="11"/>
      <c r="B50" s="12" t="s">
        <v>30</v>
      </c>
      <c r="C50" s="13">
        <v>15</v>
      </c>
      <c r="D50" s="13">
        <v>14.1</v>
      </c>
      <c r="E50" s="14">
        <v>8</v>
      </c>
      <c r="F50" s="14">
        <v>7</v>
      </c>
      <c r="G50" s="15">
        <v>10</v>
      </c>
      <c r="H50" s="15">
        <v>9.4</v>
      </c>
      <c r="I50" s="16">
        <v>18</v>
      </c>
      <c r="J50" s="16">
        <v>18</v>
      </c>
      <c r="K50" s="12" t="str">
        <f t="shared" si="23"/>
        <v>Avfall</v>
      </c>
      <c r="L50" s="17">
        <v>12</v>
      </c>
      <c r="M50" s="17">
        <v>18</v>
      </c>
    </row>
    <row r="51" spans="1:28" x14ac:dyDescent="0.25">
      <c r="A51" s="11"/>
      <c r="B51" s="12" t="s">
        <v>31</v>
      </c>
      <c r="C51" s="13">
        <v>5.7</v>
      </c>
      <c r="D51" s="13">
        <v>5.4</v>
      </c>
      <c r="E51" s="14">
        <v>5</v>
      </c>
      <c r="F51" s="14">
        <v>3.5</v>
      </c>
      <c r="G51" s="15">
        <v>7</v>
      </c>
      <c r="H51" s="15">
        <v>6.6</v>
      </c>
      <c r="I51" s="16">
        <v>6</v>
      </c>
      <c r="J51" s="16">
        <v>6</v>
      </c>
      <c r="K51" s="12" t="str">
        <f t="shared" si="23"/>
        <v>Spillvärme</v>
      </c>
      <c r="L51" s="17">
        <v>3.6</v>
      </c>
      <c r="M51" s="17">
        <v>5.6</v>
      </c>
    </row>
    <row r="52" spans="1:28" x14ac:dyDescent="0.25">
      <c r="A52" s="11"/>
      <c r="B52" s="12" t="s">
        <v>32</v>
      </c>
      <c r="C52" s="13">
        <v>0.6</v>
      </c>
      <c r="D52" s="13">
        <v>0.6</v>
      </c>
      <c r="E52" s="14">
        <v>0</v>
      </c>
      <c r="F52" s="14">
        <v>0</v>
      </c>
      <c r="G52" s="15">
        <v>0.1</v>
      </c>
      <c r="H52" s="15">
        <v>0.1</v>
      </c>
      <c r="I52" s="16">
        <v>0.1</v>
      </c>
      <c r="J52" s="16">
        <v>0</v>
      </c>
      <c r="K52" s="12" t="str">
        <f t="shared" si="23"/>
        <v>Oljor</v>
      </c>
      <c r="L52" s="17">
        <v>2.5</v>
      </c>
      <c r="M52" s="17">
        <v>0.6</v>
      </c>
    </row>
    <row r="53" spans="1:28" x14ac:dyDescent="0.25">
      <c r="A53" s="11"/>
      <c r="B53" s="12" t="s">
        <v>33</v>
      </c>
      <c r="C53" s="13">
        <v>1</v>
      </c>
      <c r="D53" s="13">
        <v>0</v>
      </c>
      <c r="E53" s="14">
        <v>0</v>
      </c>
      <c r="F53" s="14">
        <v>0</v>
      </c>
      <c r="G53" s="15">
        <v>0</v>
      </c>
      <c r="H53" s="15">
        <v>0</v>
      </c>
      <c r="I53" s="16">
        <v>0</v>
      </c>
      <c r="J53" s="16">
        <v>0</v>
      </c>
      <c r="K53" s="12" t="str">
        <f t="shared" si="23"/>
        <v>Kol</v>
      </c>
      <c r="L53" s="17">
        <v>0.1</v>
      </c>
      <c r="M53" s="17">
        <v>0</v>
      </c>
    </row>
    <row r="54" spans="1:28" x14ac:dyDescent="0.25">
      <c r="A54" s="11"/>
      <c r="B54" s="12" t="s">
        <v>34</v>
      </c>
      <c r="C54" s="13">
        <v>4</v>
      </c>
      <c r="D54" s="13">
        <v>3.8</v>
      </c>
      <c r="E54" s="14">
        <v>0</v>
      </c>
      <c r="F54" s="14">
        <v>0</v>
      </c>
      <c r="G54" s="15">
        <v>1.1000000000000001</v>
      </c>
      <c r="H54" s="15">
        <v>1</v>
      </c>
      <c r="I54" s="16">
        <v>0</v>
      </c>
      <c r="J54" s="16">
        <v>0</v>
      </c>
      <c r="K54" s="12" t="str">
        <f t="shared" si="23"/>
        <v>Naturgas</v>
      </c>
      <c r="L54" s="17">
        <v>5.0999999999999996</v>
      </c>
      <c r="M54" s="17">
        <v>1.1000000000000001</v>
      </c>
    </row>
    <row r="55" spans="1:28" x14ac:dyDescent="0.25">
      <c r="A55" s="11"/>
      <c r="B55" s="12" t="s">
        <v>35</v>
      </c>
      <c r="C55" s="13">
        <v>1</v>
      </c>
      <c r="D55" s="13">
        <v>0.9</v>
      </c>
      <c r="E55" s="14">
        <v>0</v>
      </c>
      <c r="F55" s="14">
        <v>0</v>
      </c>
      <c r="G55" s="15">
        <v>1</v>
      </c>
      <c r="H55" s="15">
        <v>0.9</v>
      </c>
      <c r="I55" s="16">
        <v>0</v>
      </c>
      <c r="J55" s="16">
        <v>0</v>
      </c>
      <c r="K55" s="12" t="str">
        <f t="shared" si="23"/>
        <v>Koks</v>
      </c>
      <c r="L55" s="17">
        <v>1</v>
      </c>
      <c r="M55" s="17">
        <v>0.9</v>
      </c>
    </row>
    <row r="56" spans="1:28" x14ac:dyDescent="0.25">
      <c r="A56" s="11"/>
      <c r="B56" s="12" t="s">
        <v>36</v>
      </c>
      <c r="C56" s="13">
        <v>7</v>
      </c>
      <c r="D56" s="13">
        <v>6.6</v>
      </c>
      <c r="E56" s="14">
        <v>6</v>
      </c>
      <c r="F56" s="14">
        <v>4.0999999999999996</v>
      </c>
      <c r="G56" s="15">
        <v>8</v>
      </c>
      <c r="H56" s="15">
        <v>7.5</v>
      </c>
      <c r="I56" s="16">
        <v>10</v>
      </c>
      <c r="J56" s="16">
        <v>3</v>
      </c>
      <c r="K56" s="12" t="str">
        <f t="shared" si="23"/>
        <v>Värmepumpar</v>
      </c>
      <c r="L56" s="17">
        <v>5.0999999999999996</v>
      </c>
      <c r="M56" s="17">
        <v>5.4</v>
      </c>
    </row>
    <row r="57" spans="1:28" s="25" customFormat="1" x14ac:dyDescent="0.25">
      <c r="A57" s="11"/>
      <c r="B57" s="12" t="s">
        <v>37</v>
      </c>
      <c r="C57" s="13">
        <v>0</v>
      </c>
      <c r="D57" s="13">
        <v>0</v>
      </c>
      <c r="E57" s="14">
        <v>0</v>
      </c>
      <c r="F57" s="14">
        <v>0</v>
      </c>
      <c r="G57" s="15">
        <v>2</v>
      </c>
      <c r="H57" s="15">
        <v>2</v>
      </c>
      <c r="I57" s="16">
        <v>0</v>
      </c>
      <c r="J57" s="16">
        <v>0</v>
      </c>
      <c r="K57" s="12" t="str">
        <f t="shared" si="23"/>
        <v>Solvärme</v>
      </c>
      <c r="L57" s="17">
        <v>0</v>
      </c>
      <c r="M57" s="17">
        <v>0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1:28" s="25" customFormat="1" x14ac:dyDescent="0.25">
      <c r="A58" s="11"/>
      <c r="B58" s="18" t="s">
        <v>19</v>
      </c>
      <c r="C58" s="19">
        <f t="shared" ref="C58:J58" si="24">SUM(C48:C57)</f>
        <v>59.000000000000007</v>
      </c>
      <c r="D58" s="19">
        <f t="shared" si="24"/>
        <v>55</v>
      </c>
      <c r="E58" s="20">
        <f t="shared" si="24"/>
        <v>33.5</v>
      </c>
      <c r="F58" s="20">
        <f t="shared" si="24"/>
        <v>23.200000000000003</v>
      </c>
      <c r="G58" s="21">
        <f t="shared" si="24"/>
        <v>48.800000000000004</v>
      </c>
      <c r="H58" s="21">
        <f t="shared" si="24"/>
        <v>45.9</v>
      </c>
      <c r="I58" s="22">
        <f t="shared" si="24"/>
        <v>51.1</v>
      </c>
      <c r="J58" s="22">
        <f t="shared" si="24"/>
        <v>41.9</v>
      </c>
      <c r="K58" s="18" t="str">
        <f t="shared" si="23"/>
        <v>Summa</v>
      </c>
      <c r="L58" s="23">
        <f>SUM(L48:L57)</f>
        <v>59.400000000000006</v>
      </c>
      <c r="M58" s="23">
        <f>SUM(M48:M57)</f>
        <v>55.6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:28" s="25" customFormat="1" x14ac:dyDescent="0.25">
      <c r="A59" s="11"/>
      <c r="B59" s="26" t="s">
        <v>27</v>
      </c>
      <c r="C59" s="27">
        <v>8</v>
      </c>
      <c r="D59" s="27">
        <v>7.4</v>
      </c>
      <c r="E59" s="27">
        <v>4.5</v>
      </c>
      <c r="F59" s="27">
        <v>3.1</v>
      </c>
      <c r="G59" s="27">
        <v>8</v>
      </c>
      <c r="H59" s="27">
        <v>7.5</v>
      </c>
      <c r="I59" s="27">
        <v>10</v>
      </c>
      <c r="J59" s="27">
        <v>8.1999999999999993</v>
      </c>
      <c r="K59" s="26" t="str">
        <f t="shared" si="23"/>
        <v>Förluster</v>
      </c>
      <c r="L59" s="28">
        <v>13</v>
      </c>
      <c r="M59" s="28">
        <v>7.5</v>
      </c>
      <c r="N59" s="24"/>
      <c r="O59" s="29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28" ht="18.75" x14ac:dyDescent="0.25">
      <c r="A60" s="9"/>
      <c r="B60" s="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28" ht="18.75" x14ac:dyDescent="0.25">
      <c r="A61" s="11"/>
      <c r="B61" s="45" t="s">
        <v>25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28" x14ac:dyDescent="0.25">
      <c r="A62" s="11"/>
      <c r="B62" s="12" t="s">
        <v>0</v>
      </c>
      <c r="C62" s="13">
        <v>84</v>
      </c>
      <c r="D62" s="13">
        <v>69</v>
      </c>
      <c r="E62" s="14">
        <v>0</v>
      </c>
      <c r="F62" s="14">
        <v>0</v>
      </c>
      <c r="G62" s="15">
        <v>34</v>
      </c>
      <c r="H62" s="15">
        <v>3</v>
      </c>
      <c r="I62" s="16">
        <v>26</v>
      </c>
      <c r="J62" s="16">
        <v>0</v>
      </c>
      <c r="K62" s="12" t="str">
        <f>B62</f>
        <v>Kärnkraft</v>
      </c>
      <c r="L62" s="17">
        <v>62.2</v>
      </c>
      <c r="M62" s="17">
        <v>49.2</v>
      </c>
    </row>
    <row r="63" spans="1:28" x14ac:dyDescent="0.25">
      <c r="A63" s="11"/>
      <c r="B63" s="12" t="s">
        <v>1</v>
      </c>
      <c r="C63" s="13">
        <v>69</v>
      </c>
      <c r="D63" s="13">
        <v>70</v>
      </c>
      <c r="E63" s="14">
        <v>63</v>
      </c>
      <c r="F63" s="14">
        <v>55</v>
      </c>
      <c r="G63" s="15">
        <v>60</v>
      </c>
      <c r="H63" s="15">
        <v>60</v>
      </c>
      <c r="I63" s="16">
        <v>65</v>
      </c>
      <c r="J63" s="16">
        <v>68</v>
      </c>
      <c r="K63" s="12" t="str">
        <f t="shared" ref="K63:K71" si="25">B63</f>
        <v>Vattenkraft</v>
      </c>
      <c r="L63" s="17">
        <v>63.3</v>
      </c>
      <c r="M63" s="17">
        <v>69</v>
      </c>
    </row>
    <row r="64" spans="1:28" x14ac:dyDescent="0.25">
      <c r="A64" s="11"/>
      <c r="B64" s="12" t="s">
        <v>3</v>
      </c>
      <c r="C64" s="13">
        <v>21</v>
      </c>
      <c r="D64" s="13">
        <v>25</v>
      </c>
      <c r="E64" s="14">
        <v>11</v>
      </c>
      <c r="F64" s="14">
        <v>9</v>
      </c>
      <c r="G64" s="15">
        <v>16</v>
      </c>
      <c r="H64" s="15">
        <v>17</v>
      </c>
      <c r="I64" s="16">
        <v>24</v>
      </c>
      <c r="J64" s="16">
        <v>35</v>
      </c>
      <c r="K64" s="12" t="str">
        <f t="shared" si="25"/>
        <v>Kraftvärme</v>
      </c>
      <c r="L64" s="17">
        <f>5.6+7.6</f>
        <v>13.2</v>
      </c>
      <c r="M64" s="17">
        <f>13+9</f>
        <v>22</v>
      </c>
    </row>
    <row r="65" spans="1:28" x14ac:dyDescent="0.25">
      <c r="A65" s="11"/>
      <c r="B65" s="12" t="s">
        <v>2</v>
      </c>
      <c r="C65" s="13">
        <v>15</v>
      </c>
      <c r="D65" s="13">
        <v>10</v>
      </c>
      <c r="E65" s="14">
        <v>50</v>
      </c>
      <c r="F65" s="14">
        <v>70</v>
      </c>
      <c r="G65" s="15">
        <v>20</v>
      </c>
      <c r="H65" s="15">
        <v>25</v>
      </c>
      <c r="I65" s="16">
        <v>30</v>
      </c>
      <c r="J65" s="16">
        <v>50</v>
      </c>
      <c r="K65" s="12" t="str">
        <f t="shared" si="25"/>
        <v>Vindkraft</v>
      </c>
      <c r="L65" s="17">
        <v>11.2</v>
      </c>
      <c r="M65" s="17">
        <v>17</v>
      </c>
    </row>
    <row r="66" spans="1:28" x14ac:dyDescent="0.25">
      <c r="A66" s="11"/>
      <c r="B66" s="12" t="s">
        <v>12</v>
      </c>
      <c r="C66" s="13">
        <v>1</v>
      </c>
      <c r="D66" s="13">
        <v>2</v>
      </c>
      <c r="E66" s="14">
        <v>10</v>
      </c>
      <c r="F66" s="14">
        <v>12</v>
      </c>
      <c r="G66" s="15">
        <v>25</v>
      </c>
      <c r="H66" s="15">
        <v>30</v>
      </c>
      <c r="I66" s="16">
        <v>10</v>
      </c>
      <c r="J66" s="16">
        <v>22</v>
      </c>
      <c r="K66" s="12" t="str">
        <f t="shared" si="25"/>
        <v>Solkraft</v>
      </c>
      <c r="L66" s="17">
        <v>0</v>
      </c>
      <c r="M66" s="17">
        <v>0</v>
      </c>
    </row>
    <row r="67" spans="1:28" x14ac:dyDescent="0.25">
      <c r="A67" s="11"/>
      <c r="B67" s="12" t="s">
        <v>4</v>
      </c>
      <c r="C67" s="13">
        <v>0</v>
      </c>
      <c r="D67" s="13">
        <v>0</v>
      </c>
      <c r="E67" s="14">
        <v>0</v>
      </c>
      <c r="F67" s="14">
        <v>2</v>
      </c>
      <c r="G67" s="15">
        <v>0</v>
      </c>
      <c r="H67" s="15">
        <v>0</v>
      </c>
      <c r="I67" s="16">
        <v>0</v>
      </c>
      <c r="J67" s="16">
        <v>1</v>
      </c>
      <c r="K67" s="12" t="str">
        <f t="shared" si="25"/>
        <v>Vågkraft</v>
      </c>
      <c r="L67" s="17">
        <v>0</v>
      </c>
      <c r="M67" s="17">
        <v>0</v>
      </c>
    </row>
    <row r="68" spans="1:28" x14ac:dyDescent="0.25">
      <c r="A68" s="11"/>
      <c r="B68" s="12" t="s">
        <v>26</v>
      </c>
      <c r="C68" s="13">
        <v>0</v>
      </c>
      <c r="D68" s="13">
        <v>0</v>
      </c>
      <c r="E68" s="14">
        <v>0</v>
      </c>
      <c r="F68" s="14">
        <v>0</v>
      </c>
      <c r="G68" s="15">
        <v>0</v>
      </c>
      <c r="H68" s="15">
        <v>10</v>
      </c>
      <c r="I68" s="16">
        <v>0</v>
      </c>
      <c r="J68" s="16">
        <v>0</v>
      </c>
      <c r="K68" s="12" t="str">
        <f t="shared" si="25"/>
        <v>Småskalig bio</v>
      </c>
      <c r="L68" s="17">
        <v>0</v>
      </c>
      <c r="M68" s="17">
        <v>0</v>
      </c>
    </row>
    <row r="69" spans="1:28" s="25" customFormat="1" x14ac:dyDescent="0.25">
      <c r="A69" s="11"/>
      <c r="B69" s="18" t="s">
        <v>19</v>
      </c>
      <c r="C69" s="19">
        <f t="shared" ref="C69:J69" si="26">SUM(C62:C68)</f>
        <v>190</v>
      </c>
      <c r="D69" s="19">
        <f t="shared" si="26"/>
        <v>176</v>
      </c>
      <c r="E69" s="20">
        <f t="shared" si="26"/>
        <v>134</v>
      </c>
      <c r="F69" s="20">
        <f t="shared" si="26"/>
        <v>148</v>
      </c>
      <c r="G69" s="21">
        <f t="shared" si="26"/>
        <v>155</v>
      </c>
      <c r="H69" s="21">
        <f t="shared" si="26"/>
        <v>145</v>
      </c>
      <c r="I69" s="22">
        <f t="shared" si="26"/>
        <v>155</v>
      </c>
      <c r="J69" s="22">
        <f t="shared" si="26"/>
        <v>176</v>
      </c>
      <c r="K69" s="18" t="str">
        <f t="shared" si="25"/>
        <v>Summa</v>
      </c>
      <c r="L69" s="23">
        <f>SUM(L62:L68)</f>
        <v>149.89999999999998</v>
      </c>
      <c r="M69" s="23">
        <f>SUM(M62:M68)</f>
        <v>157.19999999999999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28" s="25" customFormat="1" x14ac:dyDescent="0.25">
      <c r="A70" s="11"/>
      <c r="B70" s="26" t="s">
        <v>27</v>
      </c>
      <c r="C70" s="27">
        <v>12</v>
      </c>
      <c r="D70" s="27">
        <v>11</v>
      </c>
      <c r="E70" s="27">
        <v>10</v>
      </c>
      <c r="F70" s="27">
        <v>10</v>
      </c>
      <c r="G70" s="27">
        <v>10</v>
      </c>
      <c r="H70" s="27">
        <v>14</v>
      </c>
      <c r="I70" s="27">
        <v>9</v>
      </c>
      <c r="J70" s="27">
        <v>12</v>
      </c>
      <c r="K70" s="26" t="str">
        <f t="shared" si="25"/>
        <v>Förluster</v>
      </c>
      <c r="L70" s="28">
        <v>11</v>
      </c>
      <c r="M70" s="28">
        <v>10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28" s="25" customFormat="1" x14ac:dyDescent="0.25">
      <c r="A71" s="11"/>
      <c r="B71" s="26" t="s">
        <v>28</v>
      </c>
      <c r="C71" s="27">
        <f t="shared" ref="C71:J71" si="27">C69-C39-C70</f>
        <v>44.703066725841381</v>
      </c>
      <c r="D71" s="27">
        <f t="shared" si="27"/>
        <v>21.900000000000006</v>
      </c>
      <c r="E71" s="27">
        <f t="shared" si="27"/>
        <v>7.8999999999999915</v>
      </c>
      <c r="F71" s="27">
        <f t="shared" si="27"/>
        <v>22.299999999999983</v>
      </c>
      <c r="G71" s="27">
        <f t="shared" si="27"/>
        <v>18.566658147131989</v>
      </c>
      <c r="H71" s="27">
        <f t="shared" si="27"/>
        <v>2.6000000000000227</v>
      </c>
      <c r="I71" s="27">
        <f t="shared" si="27"/>
        <v>6</v>
      </c>
      <c r="J71" s="27">
        <f t="shared" si="27"/>
        <v>1.4000000000000057</v>
      </c>
      <c r="K71" s="26" t="str">
        <f t="shared" si="25"/>
        <v>Export</v>
      </c>
      <c r="L71" s="28">
        <f>L69-L39-L70</f>
        <v>15.699999999999974</v>
      </c>
      <c r="M71" s="28">
        <f>M69-M39-M70</f>
        <v>20.099999999999994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:28" ht="18.75" x14ac:dyDescent="0.25">
      <c r="A72" s="9"/>
      <c r="B72" s="3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28" s="1" customFormat="1" ht="18.75" x14ac:dyDescent="0.3">
      <c r="B73" s="44" t="s">
        <v>44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1:28" s="1" customFormat="1" ht="18.75" x14ac:dyDescent="0.2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28" s="1" customFormat="1" ht="18.75" x14ac:dyDescent="0.25">
      <c r="B75" s="45" t="s">
        <v>25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32"/>
    </row>
    <row r="76" spans="1:28" s="1" customFormat="1" x14ac:dyDescent="0.25">
      <c r="B76" s="12" t="s">
        <v>0</v>
      </c>
      <c r="C76" s="13">
        <v>11651</v>
      </c>
      <c r="D76" s="13">
        <v>9600</v>
      </c>
      <c r="E76" s="14">
        <v>0</v>
      </c>
      <c r="F76" s="14">
        <v>0</v>
      </c>
      <c r="G76" s="15">
        <v>4745</v>
      </c>
      <c r="H76" s="15">
        <v>400</v>
      </c>
      <c r="I76" s="16">
        <v>3682</v>
      </c>
      <c r="J76" s="16">
        <v>0</v>
      </c>
      <c r="K76" s="12" t="str">
        <f>B76</f>
        <v>Kärnkraft</v>
      </c>
      <c r="L76" s="17">
        <v>9700</v>
      </c>
      <c r="M76" s="33"/>
    </row>
    <row r="77" spans="1:28" s="1" customFormat="1" x14ac:dyDescent="0.25">
      <c r="B77" s="12" t="s">
        <v>1</v>
      </c>
      <c r="C77" s="13">
        <v>16200</v>
      </c>
      <c r="D77" s="13">
        <v>16200</v>
      </c>
      <c r="E77" s="14">
        <v>16200</v>
      </c>
      <c r="F77" s="14">
        <v>16200</v>
      </c>
      <c r="G77" s="15">
        <v>16200</v>
      </c>
      <c r="H77" s="15">
        <v>16200</v>
      </c>
      <c r="I77" s="16">
        <v>20000</v>
      </c>
      <c r="J77" s="16">
        <v>20000</v>
      </c>
      <c r="K77" s="12" t="str">
        <f t="shared" ref="K77:K85" si="28">B77</f>
        <v>Vattenkraft</v>
      </c>
      <c r="L77" s="17">
        <v>16200</v>
      </c>
      <c r="M77" s="33"/>
    </row>
    <row r="78" spans="1:28" s="1" customFormat="1" x14ac:dyDescent="0.25">
      <c r="B78" s="12" t="s">
        <v>3</v>
      </c>
      <c r="C78" s="13">
        <v>5000</v>
      </c>
      <c r="D78" s="13">
        <v>6000</v>
      </c>
      <c r="E78" s="14">
        <v>2500</v>
      </c>
      <c r="F78" s="14">
        <v>2100</v>
      </c>
      <c r="G78" s="15">
        <v>3800</v>
      </c>
      <c r="H78" s="15">
        <v>4000</v>
      </c>
      <c r="I78" s="16">
        <v>5700</v>
      </c>
      <c r="J78" s="16">
        <v>8300</v>
      </c>
      <c r="K78" s="12" t="str">
        <f t="shared" si="28"/>
        <v>Kraftvärme</v>
      </c>
      <c r="L78" s="17">
        <v>5000</v>
      </c>
      <c r="M78" s="33"/>
    </row>
    <row r="79" spans="1:28" s="1" customFormat="1" x14ac:dyDescent="0.25">
      <c r="B79" s="12" t="s">
        <v>2</v>
      </c>
      <c r="C79" s="13">
        <v>5000</v>
      </c>
      <c r="D79" s="13">
        <v>3300</v>
      </c>
      <c r="E79" s="14">
        <v>16500</v>
      </c>
      <c r="F79" s="14">
        <v>23300</v>
      </c>
      <c r="G79" s="15">
        <v>6000</v>
      </c>
      <c r="H79" s="15">
        <v>7500</v>
      </c>
      <c r="I79" s="16">
        <v>10000</v>
      </c>
      <c r="J79" s="16">
        <v>16500</v>
      </c>
      <c r="K79" s="12" t="str">
        <f t="shared" si="28"/>
        <v>Vindkraft</v>
      </c>
      <c r="L79" s="17">
        <v>6000</v>
      </c>
      <c r="M79" s="33"/>
    </row>
    <row r="80" spans="1:28" s="1" customFormat="1" x14ac:dyDescent="0.25">
      <c r="B80" s="12" t="s">
        <v>12</v>
      </c>
      <c r="C80" s="13">
        <v>1000</v>
      </c>
      <c r="D80" s="13">
        <v>2000</v>
      </c>
      <c r="E80" s="14">
        <v>11000</v>
      </c>
      <c r="F80" s="14">
        <v>13000</v>
      </c>
      <c r="G80" s="15">
        <v>30000</v>
      </c>
      <c r="H80" s="15">
        <v>35000</v>
      </c>
      <c r="I80" s="16">
        <v>11000</v>
      </c>
      <c r="J80" s="16">
        <v>25000</v>
      </c>
      <c r="K80" s="12" t="str">
        <f t="shared" si="28"/>
        <v>Solkraft</v>
      </c>
      <c r="L80" s="17">
        <v>100</v>
      </c>
      <c r="M80" s="33"/>
    </row>
    <row r="81" spans="1:28" s="1" customFormat="1" x14ac:dyDescent="0.25">
      <c r="B81" s="12" t="s">
        <v>4</v>
      </c>
      <c r="C81" s="13">
        <v>0</v>
      </c>
      <c r="D81" s="13">
        <v>0</v>
      </c>
      <c r="E81" s="14">
        <v>0</v>
      </c>
      <c r="F81" s="14">
        <v>600</v>
      </c>
      <c r="G81" s="15">
        <v>0</v>
      </c>
      <c r="H81" s="15">
        <v>0</v>
      </c>
      <c r="I81" s="16">
        <v>0</v>
      </c>
      <c r="J81" s="16">
        <v>300</v>
      </c>
      <c r="K81" s="12" t="str">
        <f t="shared" si="28"/>
        <v>Vågkraft</v>
      </c>
      <c r="L81" s="17">
        <v>0</v>
      </c>
      <c r="M81" s="33"/>
    </row>
    <row r="82" spans="1:28" s="1" customFormat="1" x14ac:dyDescent="0.25">
      <c r="B82" s="12" t="s">
        <v>26</v>
      </c>
      <c r="C82" s="13">
        <v>0</v>
      </c>
      <c r="D82" s="13">
        <v>0</v>
      </c>
      <c r="E82" s="14">
        <v>0</v>
      </c>
      <c r="F82" s="14">
        <v>0</v>
      </c>
      <c r="G82" s="15">
        <v>0</v>
      </c>
      <c r="H82" s="15">
        <v>2500</v>
      </c>
      <c r="I82" s="16">
        <v>0</v>
      </c>
      <c r="J82" s="16">
        <v>0</v>
      </c>
      <c r="K82" s="12" t="str">
        <f t="shared" si="28"/>
        <v>Småskalig bio</v>
      </c>
      <c r="L82" s="17">
        <v>0</v>
      </c>
      <c r="M82" s="33"/>
    </row>
    <row r="83" spans="1:28" s="1" customFormat="1" x14ac:dyDescent="0.25">
      <c r="B83" s="18" t="s">
        <v>19</v>
      </c>
      <c r="C83" s="19">
        <f t="shared" ref="C83:J83" si="29">SUM(C76:C82)</f>
        <v>38851</v>
      </c>
      <c r="D83" s="19">
        <f t="shared" si="29"/>
        <v>37100</v>
      </c>
      <c r="E83" s="20">
        <f t="shared" si="29"/>
        <v>46200</v>
      </c>
      <c r="F83" s="20">
        <f t="shared" si="29"/>
        <v>55200</v>
      </c>
      <c r="G83" s="21">
        <f t="shared" si="29"/>
        <v>60745</v>
      </c>
      <c r="H83" s="21">
        <f>SUM(H76:H82)</f>
        <v>65600</v>
      </c>
      <c r="I83" s="22">
        <f t="shared" si="29"/>
        <v>50382</v>
      </c>
      <c r="J83" s="22">
        <f t="shared" si="29"/>
        <v>70100</v>
      </c>
      <c r="K83" s="18" t="str">
        <f t="shared" si="28"/>
        <v>Summa</v>
      </c>
      <c r="L83" s="23">
        <f>SUM(L76:L82)</f>
        <v>37000</v>
      </c>
      <c r="M83" s="34"/>
    </row>
    <row r="84" spans="1:28" s="1" customFormat="1" x14ac:dyDescent="0.25">
      <c r="B84" s="26" t="s">
        <v>38</v>
      </c>
      <c r="C84" s="36">
        <v>13600</v>
      </c>
      <c r="D84" s="36">
        <v>14970</v>
      </c>
      <c r="E84" s="36">
        <v>16350</v>
      </c>
      <c r="F84" s="36">
        <v>16380</v>
      </c>
      <c r="G84" s="36">
        <v>10950</v>
      </c>
      <c r="H84" s="36">
        <v>10950</v>
      </c>
      <c r="I84" s="36">
        <v>16350</v>
      </c>
      <c r="J84" s="36">
        <v>16350</v>
      </c>
      <c r="K84" s="26" t="str">
        <f>B84</f>
        <v>Import/export</v>
      </c>
      <c r="L84" s="36">
        <v>10350</v>
      </c>
    </row>
    <row r="85" spans="1:28" s="1" customFormat="1" x14ac:dyDescent="0.25">
      <c r="B85" s="43" t="s">
        <v>40</v>
      </c>
      <c r="C85" s="42">
        <f>C76*0.9+13700+C78*0.9+C79*0.11+C80*0+C81*0.9+C82*0.9</f>
        <v>29235.9</v>
      </c>
      <c r="D85" s="42">
        <f t="shared" ref="D85:G85" si="30">D76*0.9+13700+D78*0.9+D79*0.11+D80*0+D81*0.9+D82*0.9</f>
        <v>28103</v>
      </c>
      <c r="E85" s="42">
        <f t="shared" si="30"/>
        <v>17765</v>
      </c>
      <c r="F85" s="42">
        <f t="shared" si="30"/>
        <v>18693</v>
      </c>
      <c r="G85" s="42">
        <f t="shared" si="30"/>
        <v>22050.5</v>
      </c>
      <c r="H85" s="42">
        <f>H76*0.9+13700+H78*0.9+H79*0.11+H80*0+H81*0.9+H82*0.9</f>
        <v>20735</v>
      </c>
      <c r="I85" s="42">
        <f>I76*0.9+13700*1.3+I78*0.9+I79*0.11+I80*0+I81*0.9+I82*0.9</f>
        <v>27353.8</v>
      </c>
      <c r="J85" s="42">
        <f>J76*0.9+13700*1.3+J78*0.9+J79*0.11+J80*0+J81*0.9+J82*0.9</f>
        <v>27365</v>
      </c>
      <c r="K85" s="43" t="str">
        <f t="shared" si="28"/>
        <v>Tillgänglig effekt*</v>
      </c>
      <c r="L85" s="42">
        <v>28200</v>
      </c>
      <c r="M85" s="35"/>
    </row>
    <row r="86" spans="1:28" s="1" customFormat="1" x14ac:dyDescent="0.25">
      <c r="B86" s="41" t="s">
        <v>45</v>
      </c>
    </row>
    <row r="87" spans="1:28" ht="18.75" x14ac:dyDescent="0.3">
      <c r="A87" s="9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9"/>
      <c r="O87" s="9"/>
    </row>
    <row r="88" spans="1:28" ht="18.75" x14ac:dyDescent="0.25">
      <c r="A88" s="9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9"/>
      <c r="O88" s="9"/>
    </row>
    <row r="89" spans="1:28" ht="18.75" x14ac:dyDescent="0.25">
      <c r="A89" s="11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9"/>
      <c r="O89" s="9"/>
    </row>
    <row r="90" spans="1:28" x14ac:dyDescent="0.25">
      <c r="A90" s="11"/>
      <c r="B90" s="38"/>
      <c r="C90" s="39"/>
      <c r="D90" s="39"/>
      <c r="E90" s="39"/>
      <c r="F90" s="39"/>
      <c r="G90" s="39"/>
      <c r="H90" s="39"/>
      <c r="I90" s="39"/>
      <c r="J90" s="39"/>
      <c r="K90" s="38"/>
      <c r="L90" s="33"/>
      <c r="M90" s="33"/>
      <c r="N90" s="9"/>
      <c r="O90" s="9"/>
    </row>
    <row r="91" spans="1:28" x14ac:dyDescent="0.25">
      <c r="A91" s="11"/>
      <c r="B91" s="38"/>
      <c r="C91" s="39"/>
      <c r="D91" s="39"/>
      <c r="E91" s="39"/>
      <c r="F91" s="39"/>
      <c r="G91" s="39"/>
      <c r="H91" s="39"/>
      <c r="I91" s="39"/>
      <c r="J91" s="39"/>
      <c r="K91" s="38"/>
      <c r="L91" s="33"/>
      <c r="M91" s="33"/>
      <c r="N91" s="9"/>
      <c r="O91" s="9"/>
    </row>
    <row r="92" spans="1:28" x14ac:dyDescent="0.25">
      <c r="A92" s="11"/>
      <c r="B92" s="38"/>
      <c r="C92" s="39"/>
      <c r="D92" s="39"/>
      <c r="E92" s="39"/>
      <c r="F92" s="39"/>
      <c r="G92" s="39"/>
      <c r="H92" s="39"/>
      <c r="I92" s="39"/>
      <c r="J92" s="39"/>
      <c r="K92" s="38"/>
      <c r="L92" s="33"/>
      <c r="M92" s="33"/>
      <c r="N92" s="9"/>
      <c r="O92" s="9"/>
    </row>
    <row r="93" spans="1:28" x14ac:dyDescent="0.25">
      <c r="A93" s="11"/>
      <c r="B93" s="38"/>
      <c r="C93" s="39"/>
      <c r="D93" s="39"/>
      <c r="E93" s="39"/>
      <c r="F93" s="39"/>
      <c r="G93" s="39"/>
      <c r="H93" s="39"/>
      <c r="I93" s="39"/>
      <c r="J93" s="39"/>
      <c r="K93" s="38"/>
      <c r="L93" s="33"/>
      <c r="M93" s="33"/>
      <c r="N93" s="9"/>
      <c r="O93" s="9"/>
    </row>
    <row r="94" spans="1:28" x14ac:dyDescent="0.25">
      <c r="A94" s="11"/>
      <c r="B94" s="38"/>
      <c r="C94" s="39"/>
      <c r="D94" s="39"/>
      <c r="E94" s="39"/>
      <c r="F94" s="39"/>
      <c r="G94" s="39"/>
      <c r="H94" s="39"/>
      <c r="I94" s="39"/>
      <c r="J94" s="39"/>
      <c r="K94" s="38"/>
      <c r="L94" s="33"/>
      <c r="M94" s="33"/>
      <c r="N94" s="9"/>
      <c r="O94" s="9"/>
    </row>
    <row r="95" spans="1:28" s="25" customFormat="1" x14ac:dyDescent="0.25">
      <c r="A95" s="11"/>
      <c r="B95" s="2"/>
      <c r="C95" s="40"/>
      <c r="D95" s="40"/>
      <c r="E95" s="40"/>
      <c r="F95" s="40"/>
      <c r="G95" s="40"/>
      <c r="H95" s="40"/>
      <c r="I95" s="40"/>
      <c r="J95" s="40"/>
      <c r="K95" s="2"/>
      <c r="L95" s="34"/>
      <c r="M95" s="34"/>
      <c r="N95" s="37"/>
      <c r="O95" s="37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ht="18.75" x14ac:dyDescent="0.25">
      <c r="A96" s="9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9"/>
      <c r="O96" s="9"/>
    </row>
    <row r="97" spans="1:15" ht="18.75" x14ac:dyDescent="0.25">
      <c r="A97" s="11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9"/>
      <c r="O97" s="9"/>
    </row>
    <row r="98" spans="1:15" x14ac:dyDescent="0.25">
      <c r="A98" s="11"/>
      <c r="B98" s="38"/>
      <c r="C98" s="39"/>
      <c r="D98" s="39"/>
      <c r="E98" s="39"/>
      <c r="F98" s="39"/>
      <c r="G98" s="39"/>
      <c r="H98" s="39"/>
      <c r="I98" s="39"/>
      <c r="J98" s="39"/>
      <c r="K98" s="38"/>
      <c r="L98" s="33"/>
      <c r="M98" s="33"/>
      <c r="N98" s="9"/>
      <c r="O98" s="9"/>
    </row>
    <row r="99" spans="1:15" x14ac:dyDescent="0.25">
      <c r="A99" s="11"/>
      <c r="B99" s="38"/>
      <c r="C99" s="39"/>
      <c r="D99" s="39"/>
      <c r="E99" s="39"/>
      <c r="F99" s="39"/>
      <c r="G99" s="39"/>
      <c r="H99" s="39"/>
      <c r="I99" s="39"/>
      <c r="J99" s="39"/>
      <c r="K99" s="38"/>
      <c r="L99" s="33"/>
      <c r="M99" s="33"/>
      <c r="N99" s="9"/>
      <c r="O99" s="9"/>
    </row>
    <row r="100" spans="1:15" x14ac:dyDescent="0.25">
      <c r="A100" s="11"/>
      <c r="B100" s="38"/>
      <c r="C100" s="39"/>
      <c r="D100" s="39"/>
      <c r="E100" s="39"/>
      <c r="F100" s="39"/>
      <c r="G100" s="39"/>
      <c r="H100" s="39"/>
      <c r="I100" s="39"/>
      <c r="J100" s="39"/>
      <c r="K100" s="38"/>
      <c r="L100" s="33"/>
      <c r="M100" s="33"/>
      <c r="N100" s="9"/>
      <c r="O100" s="9"/>
    </row>
    <row r="101" spans="1:15" x14ac:dyDescent="0.25">
      <c r="A101" s="11"/>
      <c r="B101" s="2"/>
      <c r="C101" s="40"/>
      <c r="D101" s="40"/>
      <c r="E101" s="40"/>
      <c r="F101" s="40"/>
      <c r="G101" s="40"/>
      <c r="H101" s="40"/>
      <c r="I101" s="40"/>
      <c r="J101" s="40"/>
      <c r="K101" s="2"/>
      <c r="L101" s="34"/>
      <c r="M101" s="34"/>
      <c r="N101" s="9"/>
      <c r="O101" s="9"/>
    </row>
    <row r="102" spans="1:15" s="1" customFormat="1" x14ac:dyDescent="0.2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s="1" customFormat="1" x14ac:dyDescent="0.25"/>
    <row r="104" spans="1:15" s="1" customFormat="1" x14ac:dyDescent="0.25"/>
    <row r="105" spans="1:15" s="1" customFormat="1" x14ac:dyDescent="0.25"/>
    <row r="106" spans="1:15" s="1" customFormat="1" x14ac:dyDescent="0.25"/>
    <row r="107" spans="1:15" s="1" customFormat="1" x14ac:dyDescent="0.25"/>
    <row r="108" spans="1:15" s="1" customFormat="1" x14ac:dyDescent="0.25"/>
    <row r="109" spans="1:15" s="1" customFormat="1" x14ac:dyDescent="0.25"/>
    <row r="110" spans="1:15" s="1" customFormat="1" x14ac:dyDescent="0.25"/>
    <row r="111" spans="1:15" s="1" customFormat="1" x14ac:dyDescent="0.25"/>
    <row r="112" spans="1:15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</sheetData>
  <mergeCells count="21">
    <mergeCell ref="B6:M6"/>
    <mergeCell ref="C1:D1"/>
    <mergeCell ref="E1:F1"/>
    <mergeCell ref="G1:H1"/>
    <mergeCell ref="I1:J1"/>
    <mergeCell ref="B4:M4"/>
    <mergeCell ref="B73:M73"/>
    <mergeCell ref="B75:L75"/>
    <mergeCell ref="B97:M97"/>
    <mergeCell ref="B87:M87"/>
    <mergeCell ref="B12:M12"/>
    <mergeCell ref="B13:M13"/>
    <mergeCell ref="B20:M20"/>
    <mergeCell ref="B21:M21"/>
    <mergeCell ref="B28:M28"/>
    <mergeCell ref="B30:M30"/>
    <mergeCell ref="B37:M37"/>
    <mergeCell ref="B45:M45"/>
    <mergeCell ref="B61:M61"/>
    <mergeCell ref="B47:M47"/>
    <mergeCell ref="B89:M8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typ xmlns="da4f398e-0cbb-4cee-8bc8-2954fcef4716">Bilaga</Dokumenttyp>
    <STEMSprakTaxHTField0 xmlns="da4f398e-0cbb-4cee-8bc8-2954fcef47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</TermName>
          <TermId xmlns="http://schemas.microsoft.com/office/infopath/2007/PartnerControls">984ba086-a62a-400a-9716-342255976432</TermId>
        </TermInfo>
      </Terms>
    </STEMSprakTaxHTField0>
    <STEMForfattare xmlns="da4f398e-0cbb-4cee-8bc8-2954fcef4716">Johanna Lakso</STEMForfattare>
    <TaxKeywordTaxHTField xmlns="35359d16-f7cf-4480-aad9-be1e8fceebb8">
      <Terms xmlns="http://schemas.microsoft.com/office/infopath/2007/PartnerControls"/>
    </TaxKeywordTaxHTField>
    <TaxCatchAll xmlns="35359d16-f7cf-4480-aad9-be1e8fceebb8">
      <Value>14</Value>
      <Value>12</Value>
    </TaxCatchAll>
    <STEMBeskrivning xmlns="da4f398e-0cbb-4cee-8bc8-2954fcef4716">Jämför olika parametrar för tillförselfrågor</STEMBeskrivning>
    <STEMInformationsklassTaxHTField0 xmlns="da4f398e-0cbb-4cee-8bc8-2954fcef47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Ej sekretess</TermName>
          <TermId xmlns="http://schemas.microsoft.com/office/infopath/2007/PartnerControls">f6b508c3-2418-4a00-bdce-410e71819f98</TermId>
        </TermInfo>
      </Terms>
    </STEMInformationsklassTaxHTField0>
    <STEMAmneTaxHTField0 xmlns="da4f398e-0cbb-4cee-8bc8-2954fcef471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M_Dokument" ma:contentTypeID="0x0101005F3B3B166FD6422D88B267134623E6120024F97D3B7226484E80B67CA7AA8E6C36" ma:contentTypeVersion="8" ma:contentTypeDescription="Skapa ett nytt dokument." ma:contentTypeScope="" ma:versionID="27c5f50078fddf1fb971de39ce232872">
  <xsd:schema xmlns:xsd="http://www.w3.org/2001/XMLSchema" xmlns:xs="http://www.w3.org/2001/XMLSchema" xmlns:p="http://schemas.microsoft.com/office/2006/metadata/properties" xmlns:ns2="da4f398e-0cbb-4cee-8bc8-2954fcef4716" xmlns:ns3="35359d16-f7cf-4480-aad9-be1e8fceebb8" targetNamespace="http://schemas.microsoft.com/office/2006/metadata/properties" ma:root="true" ma:fieldsID="91954f582b65415decaecb68372c34ee" ns2:_="" ns3:_="">
    <xsd:import namespace="da4f398e-0cbb-4cee-8bc8-2954fcef4716"/>
    <xsd:import namespace="35359d16-f7cf-4480-aad9-be1e8fceebb8"/>
    <xsd:element name="properties">
      <xsd:complexType>
        <xsd:sequence>
          <xsd:element name="documentManagement">
            <xsd:complexType>
              <xsd:all>
                <xsd:element ref="ns2:STEMMyndighetsnamn" minOccurs="0"/>
                <xsd:element ref="ns2:STEMBeskrivning"/>
                <xsd:element ref="ns2:STEMProcessTaxHTField0" minOccurs="0"/>
                <xsd:element ref="ns3:TaxCatchAll" minOccurs="0"/>
                <xsd:element ref="ns3:TaxCatchAllLabel" minOccurs="0"/>
                <xsd:element ref="ns2:STEMOrganisationTaxHTField0" minOccurs="0"/>
                <xsd:element ref="ns2:STEMInformationsklassTaxHTField0" minOccurs="0"/>
                <xsd:element ref="ns2:STEMForfattare" minOccurs="0"/>
                <xsd:element ref="ns2:STEMSkapatAv" minOccurs="0"/>
                <xsd:element ref="ns2:STEMAmneTaxHTField0" minOccurs="0"/>
                <xsd:element ref="ns3:TaxKeywordTaxHTField" minOccurs="0"/>
                <xsd:element ref="ns2:STEMBidragande" minOccurs="0"/>
                <xsd:element ref="ns2:STEMSprakTaxHTField0" minOccurs="0"/>
                <xsd:element ref="ns2:STEMBehorighetsregel" minOccurs="0"/>
                <xsd:element ref="ns2:STEMNewOrganisation" minOccurs="0"/>
                <xsd:element ref="ns2:Dokumentty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f398e-0cbb-4cee-8bc8-2954fcef4716" elementFormDefault="qualified">
    <xsd:import namespace="http://schemas.microsoft.com/office/2006/documentManagement/types"/>
    <xsd:import namespace="http://schemas.microsoft.com/office/infopath/2007/PartnerControls"/>
    <xsd:element name="STEMMyndighetsnamn" ma:index="8" nillable="true" ma:displayName="Myndighetsnamn" ma:default="Energimyndigheten" ma:internalName="STEMMyndighetsnamn" ma:readOnly="true">
      <xsd:simpleType>
        <xsd:restriction base="dms:Text"/>
      </xsd:simpleType>
    </xsd:element>
    <xsd:element name="STEMBeskrivning" ma:index="9" ma:displayName="Beskrivning" ma:internalName="STEMBeskrivning" ma:readOnly="false">
      <xsd:simpleType>
        <xsd:restriction base="dms:Note"/>
      </xsd:simpleType>
    </xsd:element>
    <xsd:element name="STEMProcessTaxHTField0" ma:index="10" nillable="true" ma:taxonomy="true" ma:internalName="STEMProcessTaxHTField0" ma:taxonomyFieldName="STEMProcess" ma:displayName="Process (Används ej)" ma:readOnly="true" ma:fieldId="{31ee9918-fe17-4499-a134-e76a7564b818}" ma:sspId="1209bcd0-5856-4cae-807f-ceb1a11ed701" ma:termSetId="bfebcec9-b73f-49ca-a4fe-44a2ddc411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OrganisationTaxHTField0" ma:index="14" nillable="true" ma:taxonomy="true" ma:internalName="STEMOrganisationTaxHTField0" ma:taxonomyFieldName="STEMOrganisation" ma:displayName="Organisation (Används ej)" ma:readOnly="true" ma:fieldId="{dbd771e0-57ed-4a1f-b495-5161947a4725}" ma:sspId="1209bcd0-5856-4cae-807f-ceb1a11ed701" ma:termSetId="da55768c-4fa3-4440-a06e-845702abe3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InformationsklassTaxHTField0" ma:index="16" ma:taxonomy="true" ma:internalName="STEMInformationsklassTaxHTField0" ma:taxonomyFieldName="STEMInformationsklass" ma:displayName="Informationsklass" ma:readOnly="false" ma:default="12;#Ej sekretess|f6b508c3-2418-4a00-bdce-410e71819f98" ma:fieldId="{de526fac-1c9f-4b63-8cbf-f0395ce215f0}" ma:sspId="1209bcd0-5856-4cae-807f-ceb1a11ed701" ma:termSetId="9a98483a-c5a2-4ef0-b5bf-43befd258f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Forfattare" ma:index="18" nillable="true" ma:displayName="Författare" ma:internalName="STEMForfattare" ma:readOnly="false">
      <xsd:simpleType>
        <xsd:restriction base="dms:Text"/>
      </xsd:simpleType>
    </xsd:element>
    <xsd:element name="STEMSkapatAv" ma:index="19" nillable="true" ma:displayName="Skapat av" ma:hidden="true" ma:internalName="STEMSkapatAv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EMAmneTaxHTField0" ma:index="20" nillable="true" ma:displayName="STEMAmneTaxHTField0" ma:hidden="true" ma:internalName="STEMAmneTaxHTField0">
      <xsd:simpleType>
        <xsd:restriction base="dms:Note"/>
      </xsd:simpleType>
    </xsd:element>
    <xsd:element name="STEMBidragande" ma:index="23" nillable="true" ma:displayName="Bidragande" ma:internalName="STEMBidragande" ma:readOnly="true">
      <xsd:simpleType>
        <xsd:restriction base="dms:Note"/>
      </xsd:simpleType>
    </xsd:element>
    <xsd:element name="STEMSprakTaxHTField0" ma:index="24" ma:taxonomy="true" ma:internalName="STEMSprakTaxHTField0" ma:taxonomyFieldName="STEMSprak" ma:displayName="Språk" ma:readOnly="false" ma:default="14;#Sv|984ba086-a62a-400a-9716-342255976432" ma:fieldId="{77e59423-35da-4a79-b936-16325de5d96f}" ma:sspId="1209bcd0-5856-4cae-807f-ceb1a11ed701" ma:termSetId="ae66b8f9-6d18-4403-8543-ac5ca329e7e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Behorighetsregel" ma:index="26" nillable="true" ma:displayName="Annan behörighetsregel (Används ej)" ma:default="0" ma:hidden="true" ma:internalName="STEMBehorighetsregel" ma:readOnly="true">
      <xsd:simpleType>
        <xsd:restriction base="dms:Boolean"/>
      </xsd:simpleType>
    </xsd:element>
    <xsd:element name="STEMNewOrganisation" ma:index="27" nillable="true" ma:displayName="Organisation" ma:internalName="STEMNewOrganisation" ma:readOnly="true">
      <xsd:simpleType>
        <xsd:restriction base="dms:Note"/>
      </xsd:simpleType>
    </xsd:element>
    <xsd:element name="Dokumenttyp" ma:index="28" nillable="true" ma:displayName="Dokumenttyp" ma:format="Dropdown" ma:internalName="Dokumenttyp">
      <xsd:simpleType>
        <xsd:union memberTypes="dms:Text">
          <xsd:simpleType>
            <xsd:restriction base="dms:Choice">
              <xsd:enumeration value="Administration"/>
              <xsd:enumeration value="Ekonomi"/>
              <xsd:enumeration value="Möt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59d16-f7cf-4480-aad9-be1e8fceebb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description="" ma:hidden="true" ma:list="{eae7fecc-b445-4421-9b8c-b88dba6c864a}" ma:internalName="TaxCatchAll" ma:showField="CatchAllData" ma:web="35359d16-f7cf-4480-aad9-be1e8fceeb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eae7fecc-b445-4421-9b8c-b88dba6c864a}" ma:internalName="TaxCatchAllLabel" ma:readOnly="true" ma:showField="CatchAllDataLabel" ma:web="35359d16-f7cf-4480-aad9-be1e8fceeb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1" nillable="true" ma:taxonomy="true" ma:internalName="TaxKeywordTaxHTField" ma:taxonomyFieldName="STEMAmne" ma:displayName="Ämne" ma:fieldId="{a0c56a30-0380-4bde-adc5-fe941768c8ba}" ma:taxonomyMulti="true" ma:sspId="1209bcd0-5856-4cae-807f-ceb1a11ed70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08D937-CD7B-4C95-BBFF-BC2F2EF32211}">
  <ds:schemaRefs>
    <ds:schemaRef ds:uri="http://schemas.microsoft.com/office/2006/metadata/properties"/>
    <ds:schemaRef ds:uri="http://schemas.microsoft.com/office/infopath/2007/PartnerControls"/>
    <ds:schemaRef ds:uri="da4f398e-0cbb-4cee-8bc8-2954fcef4716"/>
    <ds:schemaRef ds:uri="35359d16-f7cf-4480-aad9-be1e8fceebb8"/>
  </ds:schemaRefs>
</ds:datastoreItem>
</file>

<file path=customXml/itemProps2.xml><?xml version="1.0" encoding="utf-8"?>
<ds:datastoreItem xmlns:ds="http://schemas.openxmlformats.org/officeDocument/2006/customXml" ds:itemID="{D8FDA256-AB14-4CBA-95B1-9188510A63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7BF41D-9826-4ED7-B4C0-693FAB247F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4f398e-0cbb-4cee-8bc8-2954fcef4716"/>
    <ds:schemaRef ds:uri="35359d16-f7cf-4480-aad9-be1e8fcee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Energibalas till Fyra framtider</vt:lpstr>
    </vt:vector>
  </TitlesOfParts>
  <Company>Energimyndigheten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Nyckeltal - snabb bedömning och jämförelse</dc:title>
  <dc:creator>Johanna Lakso</dc:creator>
  <cp:lastModifiedBy>Linn Marjamäki</cp:lastModifiedBy>
  <cp:revision/>
  <dcterms:created xsi:type="dcterms:W3CDTF">2016-01-20T14:43:17Z</dcterms:created>
  <dcterms:modified xsi:type="dcterms:W3CDTF">2016-04-27T14:01:27Z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0x0101005F3B3B166FD6422D88B267134623E6120024F97D3B7226484E80B67CA7AA8E6C36</vt:lpwstr>
  </property>
  <property fmtid="{D5CDD505-2E9C-101B-9397-08002B2CF9AE}" pid="3" name="STEMBeskrivning">
    <vt:lpwstr>Jämför olika parametrar för tillförselfrågor</vt:lpwstr>
  </property>
  <property fmtid="{D5CDD505-2E9C-101B-9397-08002B2CF9AE}" pid="4" name="STEMForfattare">
    <vt:lpwstr>Johanna Lakso</vt:lpwstr>
  </property>
  <property fmtid="{D5CDD505-2E9C-101B-9397-08002B2CF9AE}" pid="5" name="STEMInformationsklass">
    <vt:lpwstr>12;#Ej sekretess|f6b508c3-2418-4a00-bdce-410e71819f98</vt:lpwstr>
  </property>
  <property fmtid="{D5CDD505-2E9C-101B-9397-08002B2CF9AE}" pid="6" name="STEMSprak">
    <vt:lpwstr>14;#Sv|984ba086-a62a-400a-9716-342255976432</vt:lpwstr>
  </property>
  <property fmtid="{D5CDD505-2E9C-101B-9397-08002B2CF9AE}" pid="7" name="STEMAmne">
    <vt:lpwstr/>
  </property>
</Properties>
</file>